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tabRatio="861" firstSheet="55" activeTab="55"/>
  </bookViews>
  <sheets>
    <sheet name="CDKOHS" sheetId="77" state="hidden" r:id="rId1"/>
    <sheet name="会计科目表" sheetId="138" state="hidden" r:id="rId2"/>
    <sheet name="索引目录" sheetId="148" state="hidden" r:id="rId3"/>
    <sheet name="填表说明" sheetId="139" state="hidden" r:id="rId4"/>
    <sheet name="基本情况" sheetId="108" state="hidden" r:id="rId5"/>
    <sheet name="担保抵押调查表" sheetId="152" state="hidden" r:id="rId6"/>
    <sheet name="重大未决诉讼" sheetId="153" state="hidden" r:id="rId7"/>
    <sheet name="租赁事项" sheetId="154" state="hidden" r:id="rId8"/>
    <sheet name="资产负债表" sheetId="109" state="hidden" r:id="rId9"/>
    <sheet name="审定数" sheetId="137" state="hidden" r:id="rId10"/>
    <sheet name="利润表" sheetId="150" state="hidden" r:id="rId11"/>
    <sheet name="现金流量表" sheetId="151" state="hidden" r:id="rId12"/>
    <sheet name="2-分类汇总" sheetId="2" state="hidden" r:id="rId13"/>
    <sheet name="3-流动汇总" sheetId="3" state="hidden" r:id="rId14"/>
    <sheet name="3-1货币汇总表" sheetId="141" state="hidden" r:id="rId15"/>
    <sheet name="3-1-1现金" sheetId="4" state="hidden" r:id="rId16"/>
    <sheet name="3-1-2银行存款" sheetId="5" state="hidden" r:id="rId17"/>
    <sheet name="3-1-3其他货币资金" sheetId="6" state="hidden" r:id="rId18"/>
    <sheet name="3-2交易性金融资产汇总" sheetId="7" state="hidden" r:id="rId19"/>
    <sheet name="3-2-1交易性-股票" sheetId="8" state="hidden" r:id="rId20"/>
    <sheet name="3-2-2交易性-债券" sheetId="9" state="hidden" r:id="rId21"/>
    <sheet name="3-2-3交易性-基金" sheetId="121" state="hidden" r:id="rId22"/>
    <sheet name="3-3应收票据" sheetId="98" state="hidden" r:id="rId23"/>
    <sheet name="3-4应收账款" sheetId="11" state="hidden" r:id="rId24"/>
    <sheet name="3-5预付账款" sheetId="14" state="hidden" r:id="rId25"/>
    <sheet name="3-6应收利息" sheetId="13" state="hidden" r:id="rId26"/>
    <sheet name="3-7应收股利" sheetId="12" state="hidden" r:id="rId27"/>
    <sheet name="3-8其他应收款" sheetId="16" state="hidden" r:id="rId28"/>
    <sheet name="3-9存货汇总" sheetId="17" state="hidden" r:id="rId29"/>
    <sheet name="3-9-1材料采购（在途物资）" sheetId="19" state="hidden" r:id="rId30"/>
    <sheet name="3-9-2原材料" sheetId="18" state="hidden" r:id="rId31"/>
    <sheet name="3-9-3在库周转材料" sheetId="20" state="hidden" r:id="rId32"/>
    <sheet name="3-9-4委托加工物资" sheetId="100" state="hidden" r:id="rId33"/>
    <sheet name="3-9-5产成品（库存商品）" sheetId="23" state="hidden" r:id="rId34"/>
    <sheet name="3-9-6在产品（自制半成品）" sheetId="99" state="hidden" r:id="rId35"/>
    <sheet name="3-9-7发出商品" sheetId="116" state="hidden" r:id="rId36"/>
    <sheet name="3-9-8在用周转材料" sheetId="26" state="hidden" r:id="rId37"/>
    <sheet name="3-10一年到期非流动资产" sheetId="31" state="hidden" r:id="rId38"/>
    <sheet name="3-11其他流动资产" sheetId="32" state="hidden" r:id="rId39"/>
    <sheet name="4-非流动资产汇总" sheetId="140" state="hidden" r:id="rId40"/>
    <sheet name="4-1可供出售金融资产汇总" sheetId="33" state="hidden" r:id="rId41"/>
    <sheet name="4-1-1可出售-股票" sheetId="34" state="hidden" r:id="rId42"/>
    <sheet name="4-1-2可出售-债券" sheetId="35" state="hidden" r:id="rId43"/>
    <sheet name="4-1-3可出售-其他" sheetId="123" state="hidden" r:id="rId44"/>
    <sheet name="4-2持有到期投资" sheetId="124" state="hidden" r:id="rId45"/>
    <sheet name="4-3长期应收" sheetId="127" state="hidden" r:id="rId46"/>
    <sheet name="4-4股权投资" sheetId="36" state="hidden" r:id="rId47"/>
    <sheet name="4-5投资性房地产汇总" sheetId="126" state="hidden" r:id="rId48"/>
    <sheet name="4-5-1投资性房地产-房屋成本模式" sheetId="146" state="hidden" r:id="rId49"/>
    <sheet name="4-5-2投资性房地产-房屋公允模式" sheetId="145" state="hidden" r:id="rId50"/>
    <sheet name="4-5-3投资性房地产-土地成本模式" sheetId="144" state="hidden" r:id="rId51"/>
    <sheet name="4-5-4投资性房地产-土地公允模式" sheetId="143" state="hidden" r:id="rId52"/>
    <sheet name="4-6-2构筑物" sheetId="39" state="hidden" r:id="rId53"/>
    <sheet name="4-6-3管道沟槽" sheetId="40" state="hidden" r:id="rId54"/>
    <sheet name="4-6-4机器设备" sheetId="41" state="hidden" r:id="rId55"/>
    <sheet name="4-6-6电子设备" sheetId="43" r:id="rId56"/>
    <sheet name="4-6-7土地" sheetId="120" state="hidden" r:id="rId57"/>
    <sheet name="4-7在建工程汇总" sheetId="128" state="hidden" r:id="rId58"/>
    <sheet name="4-7-1在建（土建）" sheetId="45" state="hidden" r:id="rId59"/>
    <sheet name="4-7-2在建（设备）" sheetId="46" state="hidden" r:id="rId60"/>
    <sheet name="4-8工程物资" sheetId="44" state="hidden" r:id="rId61"/>
    <sheet name="4-9固定资产清理" sheetId="47" state="hidden" r:id="rId62"/>
    <sheet name="4-10生产性生物资产" sheetId="129" state="hidden" r:id="rId63"/>
    <sheet name="4-11油气资产" sheetId="130" state="hidden" r:id="rId64"/>
    <sheet name="4-12无形资产汇总" sheetId="131" state="hidden" r:id="rId65"/>
    <sheet name="4-12-1无形-土地" sheetId="49" state="hidden" r:id="rId66"/>
    <sheet name="4-12-2无形-矿业权" sheetId="147" state="hidden" r:id="rId67"/>
    <sheet name="4-12-3无形-其他" sheetId="50" state="hidden" r:id="rId68"/>
    <sheet name="4-13开发支出" sheetId="132" state="hidden" r:id="rId69"/>
    <sheet name="4-14商誉" sheetId="133" state="hidden" r:id="rId70"/>
    <sheet name="4-15长期待摊费用" sheetId="52" state="hidden" r:id="rId71"/>
    <sheet name="4-16递延所得税资产" sheetId="54" state="hidden" r:id="rId72"/>
    <sheet name="4-17其他非流动资产" sheetId="53" state="hidden" r:id="rId73"/>
    <sheet name="5流动负债汇总" sheetId="55" state="hidden" r:id="rId74"/>
    <sheet name="5-1短期借款" sheetId="56" state="hidden" r:id="rId75"/>
    <sheet name="5-2交易性金融负债" sheetId="134" state="hidden" r:id="rId76"/>
    <sheet name="5-3应付票据" sheetId="57" state="hidden" r:id="rId77"/>
    <sheet name="5-4应付账款" sheetId="58" state="hidden" r:id="rId78"/>
    <sheet name="5-5预收账款" sheetId="59" state="hidden" r:id="rId79"/>
    <sheet name="5-6职工薪酬" sheetId="62" state="hidden" r:id="rId80"/>
    <sheet name="5-7应交税费" sheetId="64" state="hidden" r:id="rId81"/>
    <sheet name="5-8应付利息" sheetId="135" state="hidden" r:id="rId82"/>
    <sheet name="5-9应付股利（利润）" sheetId="65" state="hidden" r:id="rId83"/>
    <sheet name="5-10其他应付款" sheetId="61" state="hidden" r:id="rId84"/>
    <sheet name="5-11一年到期非流动负债" sheetId="68" state="hidden" r:id="rId85"/>
    <sheet name="5-12其他流动负债" sheetId="69" state="hidden" r:id="rId86"/>
    <sheet name="6-非流动负债汇总 " sheetId="70" state="hidden" r:id="rId87"/>
    <sheet name="6-1长期借款" sheetId="71" state="hidden" r:id="rId88"/>
    <sheet name="6-2应付债券" sheetId="110" state="hidden" r:id="rId89"/>
    <sheet name="6-3长期应付款" sheetId="73" state="hidden" r:id="rId90"/>
    <sheet name="6-4专项应付款" sheetId="111" state="hidden" r:id="rId91"/>
    <sheet name="6-5预计负债" sheetId="136" state="hidden" r:id="rId92"/>
    <sheet name="6-6递延所得税负债" sheetId="76" state="hidden" r:id="rId93"/>
    <sheet name="6-7其他非流动负债" sheetId="96" state="hidden" r:id="rId94"/>
    <sheet name="折扣率" sheetId="149" state="hidden" r:id="rId95"/>
    <sheet name="00000000" sheetId="78" state="veryHidden" r:id="rId96"/>
  </sheets>
  <externalReferences>
    <externalReference r:id="rId97"/>
    <externalReference r:id="rId98"/>
  </externalReferences>
  <definedNames>
    <definedName name="_xlnm._FilterDatabase" localSheetId="77" hidden="1">'5-4应付账款'!$A$6:$I$19</definedName>
    <definedName name="_xlnm.Print_Titles" localSheetId="55">'4-6-6电子设备'!$2:$5</definedName>
  </definedNames>
  <calcPr calcId="144525" fullPrecision="0"/>
</workbook>
</file>

<file path=xl/comments1.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填写现金实物存放单位名称 </t>
        </r>
      </text>
    </comment>
    <comment ref="D7" authorId="0">
      <text>
        <r>
          <rPr>
            <b/>
            <sz val="9"/>
            <rFont val="宋体"/>
            <charset val="134"/>
          </rPr>
          <t>chenjie:</t>
        </r>
        <r>
          <rPr>
            <sz val="9"/>
            <rFont val="宋体"/>
            <charset val="134"/>
          </rPr>
          <t xml:space="preserve">
填写原币金额 </t>
        </r>
      </text>
    </comment>
    <comment ref="E7" authorId="0">
      <text>
        <r>
          <rPr>
            <b/>
            <sz val="9"/>
            <rFont val="宋体"/>
            <charset val="134"/>
          </rPr>
          <t>chenjie:</t>
        </r>
        <r>
          <rPr>
            <sz val="9"/>
            <rFont val="宋体"/>
            <charset val="134"/>
          </rPr>
          <t xml:space="preserve">
评估基准日汇率为中间价</t>
        </r>
      </text>
    </comment>
  </commentList>
</comments>
</file>

<file path=xl/comments10.xml><?xml version="1.0" encoding="utf-8"?>
<comments xmlns="http://schemas.openxmlformats.org/spreadsheetml/2006/main">
  <authors>
    <author>chenjie</author>
  </authors>
  <commentList>
    <comment ref="Q8" authorId="0">
      <text>
        <r>
          <rPr>
            <b/>
            <sz val="9"/>
            <rFont val="宋体"/>
            <charset val="134"/>
          </rPr>
          <t>chenjie:</t>
        </r>
        <r>
          <rPr>
            <sz val="9"/>
            <rFont val="宋体"/>
            <charset val="134"/>
          </rPr>
          <t xml:space="preserve">
(1)注1；(2)负数余额产生的原因。</t>
        </r>
      </text>
    </comment>
  </commentList>
</comments>
</file>

<file path=xl/comments11.xml><?xml version="1.0" encoding="utf-8"?>
<comments xmlns="http://schemas.openxmlformats.org/spreadsheetml/2006/main">
  <authors>
    <author>chenjie</author>
  </authors>
  <commentList>
    <comment ref="P8" authorId="0">
      <text>
        <r>
          <rPr>
            <b/>
            <sz val="9"/>
            <rFont val="宋体"/>
            <charset val="134"/>
          </rPr>
          <t>chenjie:</t>
        </r>
        <r>
          <rPr>
            <sz val="9"/>
            <rFont val="宋体"/>
            <charset val="134"/>
          </rPr>
          <t xml:space="preserve">
(1)注1；(2)负数余额产生的原因。</t>
        </r>
      </text>
    </comment>
  </commentList>
</comments>
</file>

<file path=xl/comments12.xml><?xml version="1.0" encoding="utf-8"?>
<comments xmlns="http://schemas.openxmlformats.org/spreadsheetml/2006/main">
  <authors>
    <author>chenjie</author>
    <author>xiaoyan.xu</author>
  </authors>
  <commentList>
    <comment ref="B7" authorId="0">
      <text>
        <r>
          <rPr>
            <b/>
            <sz val="9"/>
            <rFont val="宋体"/>
            <charset val="134"/>
          </rPr>
          <t>chenjie:</t>
        </r>
        <r>
          <rPr>
            <sz val="9"/>
            <rFont val="宋体"/>
            <charset val="134"/>
          </rPr>
          <t xml:space="preserve">
填入债券名称如：“3年期国库券”、“5年期电力基金债券”等</t>
        </r>
      </text>
    </comment>
    <comment ref="C7" authorId="1">
      <text>
        <r>
          <rPr>
            <b/>
            <sz val="9"/>
            <rFont val="宋体"/>
            <charset val="134"/>
          </rPr>
          <t>购买日</t>
        </r>
        <r>
          <rPr>
            <sz val="9"/>
            <rFont val="宋体"/>
            <charset val="134"/>
          </rPr>
          <t xml:space="preserve">
</t>
        </r>
      </text>
    </comment>
    <comment ref="J7" authorId="0">
      <text>
        <r>
          <rPr>
            <b/>
            <sz val="9"/>
            <rFont val="宋体"/>
            <charset val="134"/>
          </rPr>
          <t>chenjie:</t>
        </r>
        <r>
          <rPr>
            <sz val="9"/>
            <rFont val="宋体"/>
            <charset val="134"/>
          </rPr>
          <t xml:space="preserve">
设定抵押的债券应标明</t>
        </r>
      </text>
    </comment>
  </commentList>
</comments>
</file>

<file path=xl/comments13.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根据具体资产内容填写</t>
        </r>
      </text>
    </comment>
    <comment ref="K7" authorId="0">
      <text>
        <r>
          <rPr>
            <b/>
            <sz val="9"/>
            <rFont val="宋体"/>
            <charset val="134"/>
          </rPr>
          <t>chenjie:</t>
        </r>
        <r>
          <rPr>
            <sz val="9"/>
            <rFont val="宋体"/>
            <charset val="134"/>
          </rPr>
          <t xml:space="preserve">
因特殊原因转入的资产，应在备注栏简要说明原因，有可能发生损失的项目，应提供相关文件资料</t>
        </r>
      </text>
    </comment>
  </commentList>
</comments>
</file>

<file path=xl/comments14.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填列全称</t>
        </r>
      </text>
    </comment>
    <comment ref="C7" authorId="0">
      <text>
        <r>
          <rPr>
            <b/>
            <sz val="9"/>
            <rFont val="宋体"/>
            <charset val="134"/>
          </rPr>
          <t>chenjie:</t>
        </r>
        <r>
          <rPr>
            <sz val="9"/>
            <rFont val="宋体"/>
            <charset val="134"/>
          </rPr>
          <t xml:space="preserve">
指国家股、法人股、流通股等</t>
        </r>
      </text>
    </comment>
    <comment ref="D7" authorId="0">
      <text>
        <r>
          <rPr>
            <b/>
            <sz val="9"/>
            <rFont val="宋体"/>
            <charset val="134"/>
          </rPr>
          <t>chenjie:</t>
        </r>
        <r>
          <rPr>
            <sz val="9"/>
            <rFont val="宋体"/>
            <charset val="134"/>
          </rPr>
          <t xml:space="preserve">
指购买日或以其他方式（如非货币性交易换入、以债权换入等）取得股权的协议转让日</t>
        </r>
      </text>
    </comment>
    <comment ref="E7" authorId="0">
      <text>
        <r>
          <rPr>
            <b/>
            <sz val="9"/>
            <rFont val="宋体"/>
            <charset val="134"/>
          </rPr>
          <t>chenjie:</t>
        </r>
        <r>
          <rPr>
            <sz val="9"/>
            <rFont val="宋体"/>
            <charset val="134"/>
          </rPr>
          <t xml:space="preserve">
与股权证一致</t>
        </r>
      </text>
    </comment>
    <comment ref="F7" authorId="0">
      <text>
        <r>
          <rPr>
            <b/>
            <sz val="9"/>
            <rFont val="宋体"/>
            <charset val="134"/>
          </rPr>
          <t>chenjie:</t>
        </r>
        <r>
          <rPr>
            <sz val="9"/>
            <rFont val="宋体"/>
            <charset val="134"/>
          </rPr>
          <t xml:space="preserve">
与股权证一致</t>
        </r>
      </text>
    </comment>
    <comment ref="G7" authorId="0">
      <text>
        <r>
          <rPr>
            <b/>
            <sz val="9"/>
            <rFont val="宋体"/>
            <charset val="134"/>
          </rPr>
          <t>chenjie:</t>
        </r>
        <r>
          <rPr>
            <sz val="9"/>
            <rFont val="宋体"/>
            <charset val="134"/>
          </rPr>
          <t xml:space="preserve">
指基准日收盘价</t>
        </r>
      </text>
    </comment>
  </commentList>
</comments>
</file>

<file path=xl/comments15.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填列全称</t>
        </r>
      </text>
    </comment>
    <comment ref="C7" authorId="0">
      <text>
        <r>
          <rPr>
            <b/>
            <sz val="9"/>
            <rFont val="宋体"/>
            <charset val="134"/>
          </rPr>
          <t>如：XXXXX基金</t>
        </r>
      </text>
    </comment>
    <comment ref="D7" authorId="0">
      <text>
        <r>
          <rPr>
            <b/>
            <sz val="9"/>
            <rFont val="宋体"/>
            <charset val="134"/>
          </rPr>
          <t>chenjie:</t>
        </r>
        <r>
          <rPr>
            <sz val="9"/>
            <rFont val="宋体"/>
            <charset val="134"/>
          </rPr>
          <t xml:space="preserve">
指购买日或以其他方式（如非货币性交易换入、以债权换入等）取得股权的协议转让日</t>
        </r>
      </text>
    </comment>
    <comment ref="E7" authorId="0">
      <text>
        <r>
          <rPr>
            <b/>
            <sz val="9"/>
            <rFont val="宋体"/>
            <charset val="134"/>
          </rPr>
          <t>chenjie:</t>
        </r>
        <r>
          <rPr>
            <sz val="9"/>
            <rFont val="宋体"/>
            <charset val="134"/>
          </rPr>
          <t xml:space="preserve">
与股权证一致</t>
        </r>
      </text>
    </comment>
    <comment ref="F7" authorId="0">
      <text>
        <r>
          <rPr>
            <b/>
            <sz val="9"/>
            <rFont val="宋体"/>
            <charset val="134"/>
          </rPr>
          <t>chenjie:</t>
        </r>
        <r>
          <rPr>
            <sz val="9"/>
            <rFont val="宋体"/>
            <charset val="134"/>
          </rPr>
          <t xml:space="preserve">
指基准日收盘价</t>
        </r>
      </text>
    </comment>
  </commentList>
</comments>
</file>

<file path=xl/comments16.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债务单位名称应填列全称，不应以地名或不明确的简称或业务内容代替</t>
        </r>
      </text>
    </comment>
    <comment ref="C7" authorId="0">
      <text>
        <r>
          <rPr>
            <b/>
            <sz val="9"/>
            <rFont val="宋体"/>
            <charset val="134"/>
          </rPr>
          <t>chenjie:</t>
        </r>
        <r>
          <rPr>
            <sz val="9"/>
            <rFont val="宋体"/>
            <charset val="134"/>
          </rPr>
          <t xml:space="preserve">
如：“租赁XXXXXX”等</t>
        </r>
      </text>
    </comment>
    <comment ref="D7" authorId="0">
      <text>
        <r>
          <rPr>
            <b/>
            <sz val="9"/>
            <rFont val="宋体"/>
            <charset val="134"/>
          </rPr>
          <t>chenjie:</t>
        </r>
        <r>
          <rPr>
            <sz val="9"/>
            <rFont val="宋体"/>
            <charset val="134"/>
          </rPr>
          <t xml:space="preserve">
填列最后一笔借方发生额的日期；
日期填写形式(半角状态下)如：2002-6又如2001-11</t>
        </r>
      </text>
    </comment>
    <comment ref="J7" authorId="0">
      <text>
        <r>
          <rPr>
            <b/>
            <sz val="9"/>
            <rFont val="宋体"/>
            <charset val="134"/>
          </rPr>
          <t>chenjie:</t>
        </r>
        <r>
          <rPr>
            <sz val="9"/>
            <rFont val="宋体"/>
            <charset val="134"/>
          </rPr>
          <t xml:space="preserv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7.xml><?xml version="1.0" encoding="utf-8"?>
<comments xmlns="http://schemas.openxmlformats.org/spreadsheetml/2006/main">
  <authors>
    <author>zhangjunming</author>
  </authors>
  <commentList>
    <comment ref="I7" authorId="0">
      <text>
        <r>
          <rPr>
            <b/>
            <sz val="9"/>
            <rFont val="宋体"/>
            <charset val="134"/>
          </rPr>
          <t>zhangjunming:</t>
        </r>
        <r>
          <rPr>
            <sz val="9"/>
            <rFont val="宋体"/>
            <charset val="134"/>
          </rPr>
          <t xml:space="preserve">
已核对090811
</t>
        </r>
      </text>
    </comment>
    <comment ref="I8" authorId="0">
      <text>
        <r>
          <rPr>
            <b/>
            <sz val="9"/>
            <rFont val="宋体"/>
            <charset val="134"/>
          </rPr>
          <t>zhangjunming:</t>
        </r>
        <r>
          <rPr>
            <sz val="9"/>
            <rFont val="宋体"/>
            <charset val="134"/>
          </rPr>
          <t xml:space="preserve">
已核对090811
</t>
        </r>
      </text>
    </comment>
  </commentList>
</comments>
</file>

<file path=xl/comments18.xml><?xml version="1.0" encoding="utf-8"?>
<comments xmlns="http://schemas.openxmlformats.org/spreadsheetml/2006/main">
  <authors>
    <author>chenjie</author>
    <author>xiaoyan.xu</author>
  </authors>
  <commentList>
    <comment ref="B9" authorId="0">
      <text>
        <r>
          <rPr>
            <b/>
            <sz val="9"/>
            <rFont val="宋体"/>
            <charset val="134"/>
          </rPr>
          <t>chenjie:</t>
        </r>
        <r>
          <rPr>
            <sz val="9"/>
            <rFont val="宋体"/>
            <charset val="134"/>
          </rPr>
          <t xml:space="preserve">
填写房产证编号,无证不填</t>
        </r>
      </text>
    </comment>
    <comment ref="D9" authorId="1">
      <text>
        <r>
          <rPr>
            <b/>
            <sz val="9"/>
            <rFont val="宋体"/>
            <charset val="134"/>
          </rPr>
          <t>外购、自建、自用、转入、存货转入</t>
        </r>
        <r>
          <rPr>
            <sz val="9"/>
            <rFont val="宋体"/>
            <charset val="134"/>
          </rPr>
          <t xml:space="preserve">
</t>
        </r>
      </text>
    </comment>
    <comment ref="G9" authorId="0">
      <text>
        <r>
          <rPr>
            <b/>
            <sz val="9"/>
            <rFont val="宋体"/>
            <charset val="134"/>
          </rPr>
          <t>chenjie:</t>
        </r>
        <r>
          <rPr>
            <sz val="9"/>
            <rFont val="宋体"/>
            <charset val="134"/>
          </rPr>
          <t xml:space="preserve">
如：“砖混、钢混、框架、砖木、简易”等，各类型结构的定义参见填表说明。</t>
        </r>
      </text>
    </comment>
    <comment ref="R9" authorId="0">
      <text>
        <r>
          <rPr>
            <b/>
            <sz val="9"/>
            <rFont val="宋体"/>
            <charset val="134"/>
          </rPr>
          <t>chenjie:</t>
        </r>
        <r>
          <rPr>
            <sz val="9"/>
            <rFont val="宋体"/>
            <charset val="134"/>
          </rPr>
          <t xml:space="preserve">
指竣工日期</t>
        </r>
      </text>
    </comment>
    <comment ref="S9" authorId="0">
      <text>
        <r>
          <rPr>
            <b/>
            <sz val="9"/>
            <rFont val="宋体"/>
            <charset val="134"/>
          </rPr>
          <t>chenjie:</t>
        </r>
        <r>
          <rPr>
            <sz val="9"/>
            <rFont val="宋体"/>
            <charset val="134"/>
          </rPr>
          <t xml:space="preserve">
指竣工日期</t>
        </r>
      </text>
    </comment>
    <comment ref="T9" authorId="0">
      <text>
        <r>
          <rPr>
            <b/>
            <sz val="9"/>
            <rFont val="宋体"/>
            <charset val="134"/>
          </rPr>
          <t>chenjie:</t>
        </r>
        <r>
          <rPr>
            <sz val="9"/>
            <rFont val="宋体"/>
            <charset val="134"/>
          </rPr>
          <t xml:space="preserve">
</t>
        </r>
        <r>
          <rPr>
            <sz val="12"/>
            <rFont val="宋体"/>
            <charset val="134"/>
          </rPr>
          <t>m</t>
        </r>
        <r>
          <rPr>
            <vertAlign val="superscript"/>
            <sz val="12"/>
            <rFont val="宋体"/>
            <charset val="134"/>
          </rPr>
          <t>2</t>
        </r>
        <r>
          <rPr>
            <sz val="9"/>
            <rFont val="宋体"/>
            <charset val="134"/>
          </rPr>
          <t>或</t>
        </r>
        <r>
          <rPr>
            <sz val="12"/>
            <rFont val="宋体"/>
            <charset val="134"/>
          </rPr>
          <t>m</t>
        </r>
        <r>
          <rPr>
            <vertAlign val="superscript"/>
            <sz val="12"/>
            <rFont val="宋体"/>
            <charset val="134"/>
          </rPr>
          <t>3</t>
        </r>
      </text>
    </comment>
    <comment ref="U9" authorId="0">
      <text>
        <r>
          <rPr>
            <b/>
            <sz val="9"/>
            <rFont val="宋体"/>
            <charset val="134"/>
          </rPr>
          <t>chenjie:</t>
        </r>
        <r>
          <rPr>
            <sz val="9"/>
            <rFont val="宋体"/>
            <charset val="134"/>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charset val="134"/>
          </rPr>
          <t>注意：</t>
        </r>
        <r>
          <rPr>
            <sz val="9"/>
            <rFont val="宋体"/>
            <charset val="134"/>
          </rPr>
          <t>在增加面积的同时，应增加帐面原值及净值，如果增加面积的相应价值未入帐，应同时在备注中注明未入帐部分的建筑面积。</t>
        </r>
      </text>
    </comment>
    <comment ref="AF9" authorId="0">
      <text>
        <r>
          <rPr>
            <b/>
            <sz val="9"/>
            <rFont val="宋体"/>
            <charset val="134"/>
          </rPr>
          <t>chenjie:</t>
        </r>
        <r>
          <rPr>
            <sz val="9"/>
            <rFont val="宋体"/>
            <charset val="134"/>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19.xml><?xml version="1.0" encoding="utf-8"?>
<comments xmlns="http://schemas.openxmlformats.org/spreadsheetml/2006/main">
  <authors>
    <author>chenjie</author>
    <author>xiaoyan.xu</author>
  </authors>
  <commentList>
    <comment ref="B9" authorId="0">
      <text>
        <r>
          <rPr>
            <b/>
            <sz val="9"/>
            <rFont val="宋体"/>
            <charset val="134"/>
          </rPr>
          <t>chenjie:</t>
        </r>
        <r>
          <rPr>
            <sz val="9"/>
            <rFont val="宋体"/>
            <charset val="134"/>
          </rPr>
          <t xml:space="preserve">
填写房产证编号,无证不填</t>
        </r>
      </text>
    </comment>
    <comment ref="D9" authorId="1">
      <text>
        <r>
          <rPr>
            <b/>
            <sz val="9"/>
            <rFont val="宋体"/>
            <charset val="134"/>
          </rPr>
          <t>外购、自建、自用、转入、存货转入</t>
        </r>
        <r>
          <rPr>
            <sz val="9"/>
            <rFont val="宋体"/>
            <charset val="134"/>
          </rPr>
          <t xml:space="preserve">
</t>
        </r>
      </text>
    </comment>
    <comment ref="G9" authorId="0">
      <text>
        <r>
          <rPr>
            <b/>
            <sz val="9"/>
            <rFont val="宋体"/>
            <charset val="134"/>
          </rPr>
          <t>chenjie:</t>
        </r>
        <r>
          <rPr>
            <sz val="9"/>
            <rFont val="宋体"/>
            <charset val="134"/>
          </rPr>
          <t xml:space="preserve">
如：“砖混、钢混、框架、砖木、简易”等，各类型结构的定义参见填表说明。</t>
        </r>
      </text>
    </comment>
    <comment ref="R9" authorId="0">
      <text>
        <r>
          <rPr>
            <b/>
            <sz val="9"/>
            <rFont val="宋体"/>
            <charset val="134"/>
          </rPr>
          <t>chenjie:</t>
        </r>
        <r>
          <rPr>
            <sz val="9"/>
            <rFont val="宋体"/>
            <charset val="134"/>
          </rPr>
          <t xml:space="preserve">
指竣工日期</t>
        </r>
      </text>
    </comment>
    <comment ref="S9" authorId="0">
      <text>
        <r>
          <rPr>
            <b/>
            <sz val="9"/>
            <rFont val="宋体"/>
            <charset val="134"/>
          </rPr>
          <t>chenjie:</t>
        </r>
        <r>
          <rPr>
            <sz val="9"/>
            <rFont val="宋体"/>
            <charset val="134"/>
          </rPr>
          <t xml:space="preserve">
</t>
        </r>
        <r>
          <rPr>
            <sz val="12"/>
            <rFont val="宋体"/>
            <charset val="134"/>
          </rPr>
          <t>m</t>
        </r>
        <r>
          <rPr>
            <vertAlign val="superscript"/>
            <sz val="12"/>
            <rFont val="宋体"/>
            <charset val="134"/>
          </rPr>
          <t>2</t>
        </r>
        <r>
          <rPr>
            <sz val="9"/>
            <rFont val="宋体"/>
            <charset val="134"/>
          </rPr>
          <t>或</t>
        </r>
        <r>
          <rPr>
            <sz val="12"/>
            <rFont val="宋体"/>
            <charset val="134"/>
          </rPr>
          <t>m</t>
        </r>
        <r>
          <rPr>
            <vertAlign val="superscript"/>
            <sz val="12"/>
            <rFont val="宋体"/>
            <charset val="134"/>
          </rPr>
          <t>3</t>
        </r>
      </text>
    </comment>
    <comment ref="T9" authorId="0">
      <text>
        <r>
          <rPr>
            <b/>
            <sz val="9"/>
            <rFont val="宋体"/>
            <charset val="134"/>
          </rPr>
          <t>chenjie:</t>
        </r>
        <r>
          <rPr>
            <sz val="9"/>
            <rFont val="宋体"/>
            <charset val="134"/>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charset val="134"/>
          </rPr>
          <t>注意：</t>
        </r>
        <r>
          <rPr>
            <sz val="9"/>
            <rFont val="宋体"/>
            <charset val="134"/>
          </rPr>
          <t>在增加面积的同时，应增加帐面原值及净值，如果增加面积的相应价值未入帐，应同时在备注中注明未入帐部分的建筑面积。</t>
        </r>
      </text>
    </comment>
    <comment ref="AF9" authorId="0">
      <text>
        <r>
          <rPr>
            <b/>
            <sz val="9"/>
            <rFont val="宋体"/>
            <charset val="134"/>
          </rPr>
          <t>chenjie:</t>
        </r>
        <r>
          <rPr>
            <sz val="9"/>
            <rFont val="宋体"/>
            <charset val="134"/>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2.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填列全称</t>
        </r>
      </text>
    </comment>
    <comment ref="C7" authorId="0">
      <text>
        <r>
          <rPr>
            <b/>
            <sz val="9"/>
            <rFont val="宋体"/>
            <charset val="134"/>
          </rPr>
          <t>chenjie:</t>
        </r>
        <r>
          <rPr>
            <sz val="9"/>
            <rFont val="宋体"/>
            <charset val="134"/>
          </rPr>
          <t xml:space="preserve">
如：鞍山信托、民生银行等、天鸿宝业等</t>
        </r>
      </text>
    </comment>
    <comment ref="D7" authorId="0">
      <text>
        <r>
          <rPr>
            <b/>
            <sz val="9"/>
            <rFont val="宋体"/>
            <charset val="134"/>
          </rPr>
          <t>chenjie:</t>
        </r>
        <r>
          <rPr>
            <sz val="9"/>
            <rFont val="宋体"/>
            <charset val="134"/>
          </rPr>
          <t xml:space="preserve">
购买日</t>
        </r>
      </text>
    </comment>
  </commentList>
</comments>
</file>

<file path=xl/comments20.xml><?xml version="1.0" encoding="utf-8"?>
<comments xmlns="http://schemas.openxmlformats.org/spreadsheetml/2006/main">
  <authors>
    <author>chenjie</author>
  </authors>
  <commentList>
    <comment ref="B8" authorId="0">
      <text>
        <r>
          <rPr>
            <b/>
            <sz val="9"/>
            <rFont val="宋体"/>
            <charset val="134"/>
          </rPr>
          <t>chenjie:</t>
        </r>
        <r>
          <rPr>
            <sz val="9"/>
            <rFont val="宋体"/>
            <charset val="134"/>
          </rPr>
          <t xml:space="preserve">
土地使用权证书的编号</t>
        </r>
      </text>
    </comment>
    <comment ref="E8" authorId="0">
      <text>
        <r>
          <rPr>
            <b/>
            <sz val="9"/>
            <rFont val="宋体"/>
            <charset val="134"/>
          </rPr>
          <t>chenjie:</t>
        </r>
        <r>
          <rPr>
            <sz val="9"/>
            <rFont val="宋体"/>
            <charset val="134"/>
          </rPr>
          <t xml:space="preserve">
所填内容应与土地证记录相符</t>
        </r>
      </text>
    </comment>
    <comment ref="F8" authorId="0">
      <text>
        <r>
          <rPr>
            <b/>
            <sz val="9"/>
            <rFont val="宋体"/>
            <charset val="134"/>
          </rPr>
          <t>chenjie:</t>
        </r>
        <r>
          <rPr>
            <sz val="9"/>
            <rFont val="宋体"/>
            <charset val="134"/>
          </rPr>
          <t xml:space="preserve">
所填内容应与土地证记录相符</t>
        </r>
      </text>
    </comment>
    <comment ref="G8" authorId="0">
      <text>
        <r>
          <rPr>
            <b/>
            <sz val="9"/>
            <rFont val="宋体"/>
            <charset val="134"/>
          </rPr>
          <t>chenjie:</t>
        </r>
        <r>
          <rPr>
            <sz val="9"/>
            <rFont val="宋体"/>
            <charset val="134"/>
          </rPr>
          <t xml:space="preserve">
所填内容应与土地证记录相符</t>
        </r>
      </text>
    </comment>
    <comment ref="I8" authorId="0">
      <text>
        <r>
          <rPr>
            <b/>
            <sz val="9"/>
            <rFont val="宋体"/>
            <charset val="134"/>
          </rPr>
          <t>chenjie:</t>
        </r>
        <r>
          <rPr>
            <sz val="9"/>
            <rFont val="宋体"/>
            <charset val="134"/>
          </rPr>
          <t xml:space="preserve">
所填内容应与土地证记录相符</t>
        </r>
      </text>
    </comment>
  </commentList>
</comments>
</file>

<file path=xl/comments21.xml><?xml version="1.0" encoding="utf-8"?>
<comments xmlns="http://schemas.openxmlformats.org/spreadsheetml/2006/main">
  <authors>
    <author>chenjie</author>
  </authors>
  <commentList>
    <comment ref="B8" authorId="0">
      <text>
        <r>
          <rPr>
            <b/>
            <sz val="9"/>
            <rFont val="宋体"/>
            <charset val="134"/>
          </rPr>
          <t>chenjie:</t>
        </r>
        <r>
          <rPr>
            <sz val="9"/>
            <rFont val="宋体"/>
            <charset val="134"/>
          </rPr>
          <t xml:space="preserve">
土地使用权证书的编号</t>
        </r>
      </text>
    </comment>
    <comment ref="E8" authorId="0">
      <text>
        <r>
          <rPr>
            <b/>
            <sz val="9"/>
            <rFont val="宋体"/>
            <charset val="134"/>
          </rPr>
          <t>chenjie:</t>
        </r>
        <r>
          <rPr>
            <sz val="9"/>
            <rFont val="宋体"/>
            <charset val="134"/>
          </rPr>
          <t xml:space="preserve">
所填内容应与土地证记录相符</t>
        </r>
      </text>
    </comment>
    <comment ref="F8" authorId="0">
      <text>
        <r>
          <rPr>
            <b/>
            <sz val="9"/>
            <rFont val="宋体"/>
            <charset val="134"/>
          </rPr>
          <t>chenjie:</t>
        </r>
        <r>
          <rPr>
            <sz val="9"/>
            <rFont val="宋体"/>
            <charset val="134"/>
          </rPr>
          <t xml:space="preserve">
所填内容应与土地证记录相符</t>
        </r>
      </text>
    </comment>
    <comment ref="G8" authorId="0">
      <text>
        <r>
          <rPr>
            <b/>
            <sz val="9"/>
            <rFont val="宋体"/>
            <charset val="134"/>
          </rPr>
          <t>chenjie:</t>
        </r>
        <r>
          <rPr>
            <sz val="9"/>
            <rFont val="宋体"/>
            <charset val="134"/>
          </rPr>
          <t xml:space="preserve">
所填内容应与土地证记录相符</t>
        </r>
      </text>
    </comment>
    <comment ref="I8" authorId="0">
      <text>
        <r>
          <rPr>
            <b/>
            <sz val="9"/>
            <rFont val="宋体"/>
            <charset val="134"/>
          </rPr>
          <t>chenjie:</t>
        </r>
        <r>
          <rPr>
            <sz val="9"/>
            <rFont val="宋体"/>
            <charset val="134"/>
          </rPr>
          <t xml:space="preserve">
所填内容应与土地证记录相符</t>
        </r>
      </text>
    </comment>
  </commentList>
</comments>
</file>

<file path=xl/comments22.xml><?xml version="1.0" encoding="utf-8"?>
<comments xmlns="http://schemas.openxmlformats.org/spreadsheetml/2006/main">
  <authors>
    <author>chenjie</author>
    <author>微软用户</author>
  </authors>
  <commentList>
    <comment ref="B7" authorId="0">
      <text>
        <r>
          <rPr>
            <b/>
            <sz val="9"/>
            <rFont val="宋体"/>
            <charset val="134"/>
          </rPr>
          <t>chenjie:</t>
        </r>
        <r>
          <rPr>
            <sz val="9"/>
            <rFont val="宋体"/>
            <charset val="134"/>
          </rPr>
          <t xml:space="preserve">
填写构筑物或其他辅助设施的全称</t>
        </r>
      </text>
    </comment>
    <comment ref="C7" authorId="0">
      <text>
        <r>
          <rPr>
            <b/>
            <sz val="9"/>
            <rFont val="宋体"/>
            <charset val="134"/>
          </rPr>
          <t>chenjie:</t>
        </r>
        <r>
          <rPr>
            <sz val="9"/>
            <rFont val="宋体"/>
            <charset val="134"/>
          </rPr>
          <t xml:space="preserve">
如“砖、钢筋砼、钢结构、砖铁栏杆、砼地面、沥青地面、砖地面”等，详见填表说明</t>
        </r>
      </text>
    </comment>
    <comment ref="E7" authorId="0">
      <text>
        <r>
          <rPr>
            <b/>
            <sz val="9"/>
            <rFont val="宋体"/>
            <charset val="134"/>
          </rPr>
          <t>chenjie:</t>
        </r>
        <r>
          <rPr>
            <sz val="9"/>
            <rFont val="宋体"/>
            <charset val="134"/>
          </rPr>
          <t xml:space="preserve">
指竣工验收日，填写格式如：2012-6-30</t>
        </r>
      </text>
    </comment>
    <comment ref="F7" authorId="0">
      <text>
        <r>
          <rPr>
            <b/>
            <sz val="9"/>
            <rFont val="宋体"/>
            <charset val="134"/>
          </rPr>
          <t>chenjie:</t>
        </r>
        <r>
          <rPr>
            <sz val="9"/>
            <rFont val="宋体"/>
            <charset val="134"/>
          </rPr>
          <t xml:space="preserve">
座、口（井）、m、个等，详见填表说明</t>
        </r>
      </text>
    </comment>
    <comment ref="I7" authorId="0">
      <text>
        <r>
          <rPr>
            <b/>
            <sz val="9"/>
            <rFont val="宋体"/>
            <charset val="134"/>
          </rPr>
          <t>chenjie:</t>
        </r>
        <r>
          <rPr>
            <sz val="9"/>
            <rFont val="宋体"/>
            <charset val="134"/>
          </rPr>
          <t xml:space="preserve">
㎡、m³、座、口（井）、m、个等等</t>
        </r>
      </text>
    </comment>
    <comment ref="T7" authorId="0">
      <text>
        <r>
          <rPr>
            <b/>
            <sz val="9"/>
            <rFont val="宋体"/>
            <charset val="134"/>
          </rPr>
          <t>chenjie:</t>
        </r>
        <r>
          <rPr>
            <sz val="9"/>
            <rFont val="宋体"/>
            <charset val="134"/>
          </rPr>
          <t xml:space="preserve">
备注中须说明的事项：(1)对因改扩建已改变了原有建筑面积的；(2)改扩建增加的相应价值未入帐的，注明未入帐部分的建筑面积。(3)盘盈资产及非正常状态下的资产，如：“已拆除、待报废”等(5)负数余额</t>
        </r>
      </text>
    </comment>
    <comment ref="A25" authorId="1">
      <text>
        <r>
          <rPr>
            <b/>
            <sz val="9"/>
            <rFont val="宋体"/>
            <charset val="134"/>
          </rPr>
          <t>微软用户</t>
        </r>
        <r>
          <rPr>
            <b/>
            <sz val="9"/>
            <rFont val="Tahoma"/>
            <charset val="134"/>
          </rPr>
          <t>:</t>
        </r>
        <r>
          <rPr>
            <sz val="9"/>
            <rFont val="Tahoma"/>
            <charset val="134"/>
          </rPr>
          <t xml:space="preserve">
</t>
        </r>
        <r>
          <rPr>
            <sz val="9"/>
            <rFont val="宋体"/>
            <charset val="134"/>
          </rPr>
          <t>请在此行之前插入行</t>
        </r>
      </text>
    </comment>
  </commentList>
</comments>
</file>

<file path=xl/comments23.xml><?xml version="1.0" encoding="utf-8"?>
<comments xmlns="http://schemas.openxmlformats.org/spreadsheetml/2006/main">
  <authors>
    <author>chenjie</author>
  </authors>
  <commentList>
    <comment ref="B8" authorId="0">
      <text>
        <r>
          <rPr>
            <b/>
            <sz val="9"/>
            <rFont val="宋体"/>
            <charset val="134"/>
          </rPr>
          <t>chenjie:</t>
        </r>
        <r>
          <rPr>
            <sz val="9"/>
            <rFont val="宋体"/>
            <charset val="134"/>
          </rPr>
          <t xml:space="preserve">
填写管道和沟槽的全称</t>
        </r>
      </text>
    </comment>
    <comment ref="F8" authorId="0">
      <text>
        <r>
          <rPr>
            <b/>
            <sz val="9"/>
            <rFont val="宋体"/>
            <charset val="134"/>
          </rPr>
          <t>chenjie:</t>
        </r>
        <r>
          <rPr>
            <sz val="9"/>
            <rFont val="宋体"/>
            <charset val="134"/>
          </rPr>
          <t xml:space="preserve">
长度、槽深、沟宽*沟厚管径*壁厚、材质、绝缘方式等应按图纸准确填写</t>
        </r>
      </text>
    </comment>
    <comment ref="G8" authorId="0">
      <text>
        <r>
          <rPr>
            <b/>
            <sz val="9"/>
            <rFont val="宋体"/>
            <charset val="134"/>
          </rPr>
          <t>chenjie:</t>
        </r>
        <r>
          <rPr>
            <sz val="9"/>
            <rFont val="宋体"/>
            <charset val="134"/>
          </rPr>
          <t xml:space="preserve">
如”砖、砼、钢管、砼管”等</t>
        </r>
      </text>
    </comment>
    <comment ref="I8" authorId="0">
      <text>
        <r>
          <rPr>
            <b/>
            <sz val="9"/>
            <rFont val="宋体"/>
            <charset val="134"/>
          </rPr>
          <t>chenjie:</t>
        </r>
        <r>
          <rPr>
            <sz val="9"/>
            <rFont val="宋体"/>
            <charset val="134"/>
          </rPr>
          <t xml:space="preserve">
指竣工日期</t>
        </r>
      </text>
    </comment>
    <comment ref="R8" authorId="0">
      <text>
        <r>
          <rPr>
            <b/>
            <sz val="9"/>
            <rFont val="宋体"/>
            <charset val="134"/>
          </rPr>
          <t>chenjie:</t>
        </r>
        <r>
          <rPr>
            <sz val="9"/>
            <rFont val="宋体"/>
            <charset val="134"/>
          </rPr>
          <t xml:space="preserv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24.xml><?xml version="1.0" encoding="utf-8"?>
<comments xmlns="http://schemas.openxmlformats.org/spreadsheetml/2006/main">
  <authors>
    <author>sucheng</author>
    <author>chenjie</author>
    <author>微软用户</author>
  </authors>
  <commentList>
    <comment ref="B8" authorId="0">
      <text>
        <r>
          <rPr>
            <b/>
            <sz val="9"/>
            <rFont val="宋体"/>
            <charset val="134"/>
          </rPr>
          <t>sucheng:</t>
        </r>
        <r>
          <rPr>
            <sz val="9"/>
            <rFont val="宋体"/>
            <charset val="134"/>
          </rPr>
          <t xml:space="preserve">
企业资产管理所使用的编号</t>
        </r>
      </text>
    </comment>
    <comment ref="C8" authorId="1">
      <text>
        <r>
          <rPr>
            <b/>
            <sz val="9"/>
            <rFont val="宋体"/>
            <charset val="134"/>
          </rPr>
          <t>chenjie:</t>
        </r>
        <r>
          <rPr>
            <sz val="9"/>
            <rFont val="宋体"/>
            <charset val="134"/>
          </rPr>
          <t xml:space="preserve">
设备按单台（套）填列</t>
        </r>
      </text>
    </comment>
    <comment ref="D8" authorId="1">
      <text>
        <r>
          <rPr>
            <b/>
            <sz val="9"/>
            <rFont val="宋体"/>
            <charset val="134"/>
          </rPr>
          <t>chenjie:</t>
        </r>
        <r>
          <rPr>
            <sz val="9"/>
            <rFont val="宋体"/>
            <charset val="134"/>
          </rPr>
          <t xml:space="preserve">
按设备铭牌填写</t>
        </r>
      </text>
    </comment>
    <comment ref="F8" authorId="1">
      <text>
        <r>
          <rPr>
            <b/>
            <sz val="9"/>
            <rFont val="宋体"/>
            <charset val="134"/>
          </rPr>
          <t>chenjie:</t>
        </r>
        <r>
          <rPr>
            <sz val="9"/>
            <rFont val="宋体"/>
            <charset val="134"/>
          </rPr>
          <t xml:space="preserve">
按设备铭牌填写，不得以地名或经销商名称替代</t>
        </r>
      </text>
    </comment>
    <comment ref="G8" authorId="1">
      <text>
        <r>
          <rPr>
            <b/>
            <sz val="9"/>
            <rFont val="宋体"/>
            <charset val="134"/>
          </rPr>
          <t>chenjie:</t>
        </r>
        <r>
          <rPr>
            <sz val="9"/>
            <rFont val="宋体"/>
            <charset val="134"/>
          </rPr>
          <t xml:space="preserve">
台、件、套、个等</t>
        </r>
      </text>
    </comment>
    <comment ref="I8" authorId="1">
      <text>
        <r>
          <rPr>
            <b/>
            <sz val="9"/>
            <rFont val="宋体"/>
            <charset val="134"/>
          </rPr>
          <t>chenjie:</t>
        </r>
        <r>
          <rPr>
            <sz val="9"/>
            <rFont val="宋体"/>
            <charset val="134"/>
          </rPr>
          <t xml:space="preserve">
指购买设备日期，如为二手设备须填写原始购置日。日期填写形式如：2012-6-30</t>
        </r>
      </text>
    </comment>
    <comment ref="J8" authorId="1">
      <text>
        <r>
          <rPr>
            <b/>
            <sz val="9"/>
            <rFont val="宋体"/>
            <charset val="134"/>
          </rPr>
          <t>chenjie:</t>
        </r>
        <r>
          <rPr>
            <sz val="9"/>
            <rFont val="宋体"/>
            <charset val="134"/>
          </rPr>
          <t xml:space="preserve">
设备投入使用的日期</t>
        </r>
      </text>
    </comment>
    <comment ref="A39" authorId="2">
      <text>
        <r>
          <rPr>
            <b/>
            <sz val="9"/>
            <rFont val="宋体"/>
            <charset val="134"/>
          </rPr>
          <t>微软用户</t>
        </r>
        <r>
          <rPr>
            <b/>
            <sz val="9"/>
            <rFont val="Tahoma"/>
            <charset val="134"/>
          </rPr>
          <t>:</t>
        </r>
        <r>
          <rPr>
            <sz val="9"/>
            <rFont val="Tahoma"/>
            <charset val="134"/>
          </rPr>
          <t xml:space="preserve">
</t>
        </r>
        <r>
          <rPr>
            <sz val="9"/>
            <rFont val="宋体"/>
            <charset val="134"/>
          </rPr>
          <t>请在此行之前插入行</t>
        </r>
      </text>
    </comment>
  </commentList>
</comments>
</file>

<file path=xl/comments25.xml><?xml version="1.0" encoding="utf-8"?>
<comments xmlns="http://schemas.openxmlformats.org/spreadsheetml/2006/main">
  <authors>
    <author>sucheng</author>
    <author>chenjie</author>
  </authors>
  <commentList>
    <comment ref="B6" authorId="0">
      <text>
        <r>
          <rPr>
            <b/>
            <sz val="9"/>
            <rFont val="宋体"/>
            <charset val="134"/>
          </rPr>
          <t>sucheng:</t>
        </r>
        <r>
          <rPr>
            <sz val="9"/>
            <rFont val="宋体"/>
            <charset val="134"/>
          </rPr>
          <t xml:space="preserve">
企业资产管理所使用的编号</t>
        </r>
      </text>
    </comment>
    <comment ref="C6" authorId="1">
      <text>
        <r>
          <rPr>
            <b/>
            <sz val="9"/>
            <rFont val="宋体"/>
            <charset val="134"/>
          </rPr>
          <t>chenjie:</t>
        </r>
        <r>
          <rPr>
            <sz val="9"/>
            <rFont val="宋体"/>
            <charset val="134"/>
          </rPr>
          <t xml:space="preserve">
设备按单台（套）填列</t>
        </r>
      </text>
    </comment>
    <comment ref="D6" authorId="1">
      <text>
        <r>
          <rPr>
            <b/>
            <sz val="9"/>
            <rFont val="宋体"/>
            <charset val="134"/>
          </rPr>
          <t>chenjie:</t>
        </r>
        <r>
          <rPr>
            <sz val="9"/>
            <rFont val="宋体"/>
            <charset val="134"/>
          </rPr>
          <t xml:space="preserve">
按设备铭牌填写</t>
        </r>
      </text>
    </comment>
    <comment ref="E6" authorId="1">
      <text>
        <r>
          <rPr>
            <b/>
            <sz val="9"/>
            <rFont val="宋体"/>
            <charset val="134"/>
          </rPr>
          <t>chenjie:</t>
        </r>
        <r>
          <rPr>
            <sz val="9"/>
            <rFont val="宋体"/>
            <charset val="134"/>
          </rPr>
          <t xml:space="preserve">
按设备铭牌填写，不得以地名或经销商名称替代</t>
        </r>
      </text>
    </comment>
    <comment ref="H6" authorId="1">
      <text>
        <r>
          <rPr>
            <b/>
            <sz val="9"/>
            <rFont val="宋体"/>
            <charset val="134"/>
          </rPr>
          <t>chenjie:</t>
        </r>
        <r>
          <rPr>
            <sz val="9"/>
            <rFont val="宋体"/>
            <charset val="134"/>
          </rPr>
          <t xml:space="preserve">
指购买设备日期，如为二手设备须填写原始购置日。日期填写形式如：2012-6-30</t>
        </r>
      </text>
    </comment>
    <comment ref="I6" authorId="1">
      <text>
        <r>
          <rPr>
            <b/>
            <sz val="9"/>
            <rFont val="宋体"/>
            <charset val="134"/>
          </rPr>
          <t>chenjie:</t>
        </r>
        <r>
          <rPr>
            <sz val="9"/>
            <rFont val="宋体"/>
            <charset val="134"/>
          </rPr>
          <t xml:space="preserve">
设备投入使用的日期</t>
        </r>
      </text>
    </comment>
  </commentList>
</comments>
</file>

<file path=xl/comments26.xml><?xml version="1.0" encoding="utf-8"?>
<comments xmlns="http://schemas.openxmlformats.org/spreadsheetml/2006/main">
  <authors>
    <author>chenjie</author>
  </authors>
  <commentList>
    <comment ref="B8" authorId="0">
      <text>
        <r>
          <rPr>
            <b/>
            <sz val="9"/>
            <rFont val="宋体"/>
            <charset val="134"/>
          </rPr>
          <t>chenjie:</t>
        </r>
        <r>
          <rPr>
            <sz val="9"/>
            <rFont val="宋体"/>
            <charset val="134"/>
          </rPr>
          <t xml:space="preserve">
土地使用权证书的编号</t>
        </r>
      </text>
    </comment>
    <comment ref="D8" authorId="0">
      <text>
        <r>
          <rPr>
            <b/>
            <sz val="9"/>
            <rFont val="宋体"/>
            <charset val="134"/>
          </rPr>
          <t>chenjie:</t>
        </r>
        <r>
          <rPr>
            <sz val="9"/>
            <rFont val="宋体"/>
            <charset val="134"/>
          </rPr>
          <t xml:space="preserve">
所填内容应与土地证记录相符</t>
        </r>
      </text>
    </comment>
    <comment ref="E8" authorId="0">
      <text>
        <r>
          <rPr>
            <b/>
            <sz val="9"/>
            <rFont val="宋体"/>
            <charset val="134"/>
          </rPr>
          <t>chenjie:</t>
        </r>
        <r>
          <rPr>
            <sz val="9"/>
            <rFont val="宋体"/>
            <charset val="134"/>
          </rPr>
          <t xml:space="preserve">
所填内容应与土地证记录相符</t>
        </r>
      </text>
    </comment>
    <comment ref="F8" authorId="0">
      <text>
        <r>
          <rPr>
            <b/>
            <sz val="9"/>
            <rFont val="宋体"/>
            <charset val="134"/>
          </rPr>
          <t>chenjie:</t>
        </r>
        <r>
          <rPr>
            <sz val="9"/>
            <rFont val="宋体"/>
            <charset val="134"/>
          </rPr>
          <t xml:space="preserve">
所填内容应与土地证记录相符</t>
        </r>
      </text>
    </comment>
    <comment ref="H8" authorId="0">
      <text>
        <r>
          <rPr>
            <b/>
            <sz val="9"/>
            <rFont val="宋体"/>
            <charset val="134"/>
          </rPr>
          <t>chenjie:</t>
        </r>
        <r>
          <rPr>
            <sz val="9"/>
            <rFont val="宋体"/>
            <charset val="134"/>
          </rPr>
          <t xml:space="preserve">
所填内容应与土地证记录相符</t>
        </r>
      </text>
    </comment>
  </commentList>
</comments>
</file>

<file path=xl/comments27.xml><?xml version="1.0" encoding="utf-8"?>
<comments xmlns="http://schemas.openxmlformats.org/spreadsheetml/2006/main">
  <authors>
    <author>chenjie</author>
  </authors>
  <commentList>
    <comment ref="G7" authorId="0">
      <text>
        <r>
          <rPr>
            <b/>
            <sz val="9"/>
            <rFont val="宋体"/>
            <charset val="134"/>
          </rPr>
          <t>chenjie:</t>
        </r>
        <r>
          <rPr>
            <sz val="9"/>
            <rFont val="宋体"/>
            <charset val="134"/>
          </rPr>
          <t xml:space="preserve">
形象进度可以按工程施工进度的四个阶段考虑。（做完前期工程为一个阶段；动工已有一定时间为第二阶段；完成主体工程为第三阶段；由此到竣工为第四阶段。）</t>
        </r>
      </text>
    </comment>
    <comment ref="H7" authorId="0">
      <text>
        <r>
          <rPr>
            <b/>
            <sz val="9"/>
            <rFont val="宋体"/>
            <charset val="134"/>
          </rPr>
          <t>chenjie:</t>
        </r>
        <r>
          <rPr>
            <sz val="9"/>
            <rFont val="宋体"/>
            <charset val="134"/>
          </rPr>
          <t xml:space="preserve">
指财务实际付款与合同总价款之比</t>
        </r>
      </text>
    </comment>
    <comment ref="O7" authorId="0">
      <text>
        <r>
          <rPr>
            <b/>
            <sz val="9"/>
            <rFont val="宋体"/>
            <charset val="134"/>
          </rPr>
          <t>chenjie:</t>
        </r>
        <r>
          <rPr>
            <sz val="9"/>
            <rFont val="宋体"/>
            <charset val="134"/>
          </rPr>
          <t xml:space="preserve">
处于非正常状态的在建工程项目应在备注栏标注在建工程的施工状况，如：“停建1年、季节性停建”等</t>
        </r>
      </text>
    </comment>
  </commentList>
</comments>
</file>

<file path=xl/comments28.xml><?xml version="1.0" encoding="utf-8"?>
<comments xmlns="http://schemas.openxmlformats.org/spreadsheetml/2006/main">
  <authors>
    <author>chenjie</author>
    <author>User</author>
  </authors>
  <commentList>
    <comment ref="B8" authorId="0">
      <text>
        <r>
          <rPr>
            <b/>
            <sz val="9"/>
            <rFont val="宋体"/>
            <charset val="134"/>
          </rPr>
          <t>chenjie:</t>
        </r>
        <r>
          <rPr>
            <sz val="9"/>
            <rFont val="宋体"/>
            <charset val="134"/>
          </rPr>
          <t xml:space="preserve">
请按照工程项目整理填列本表，不应按照财务入账时间顺序填列。</t>
        </r>
      </text>
    </comment>
    <comment ref="V8" authorId="0">
      <text>
        <r>
          <rPr>
            <b/>
            <sz val="9"/>
            <rFont val="宋体"/>
            <charset val="134"/>
          </rPr>
          <t>chenjie:</t>
        </r>
        <r>
          <rPr>
            <sz val="9"/>
            <rFont val="宋体"/>
            <charset val="134"/>
          </rPr>
          <t xml:space="preserve">
处于非正常状态的在建工程项目应在备注栏标注在建工程的施工状况，如：“停建1年、季节性停建”等</t>
        </r>
      </text>
    </comment>
    <comment ref="G9" authorId="1">
      <text>
        <r>
          <rPr>
            <b/>
            <sz val="9"/>
            <rFont val="宋体"/>
            <charset val="134"/>
          </rPr>
          <t>User:</t>
        </r>
        <r>
          <rPr>
            <sz val="9"/>
            <rFont val="宋体"/>
            <charset val="134"/>
          </rPr>
          <t xml:space="preserve">
土建工程已完成</t>
        </r>
      </text>
    </comment>
  </commentList>
</comments>
</file>

<file path=xl/comments29.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填列转入固定资产实物名称及规格型号，如“报废油罐汽车HQG5吨1辆”、“出售CA6140.2M普通车床1台”等</t>
        </r>
      </text>
    </comment>
    <comment ref="C7" authorId="0">
      <text>
        <r>
          <rPr>
            <b/>
            <sz val="9"/>
            <rFont val="宋体"/>
            <charset val="134"/>
          </rPr>
          <t>chenjie:</t>
        </r>
        <r>
          <rPr>
            <sz val="9"/>
            <rFont val="宋体"/>
            <charset val="134"/>
          </rPr>
          <t xml:space="preserve">
发生日期为转入时间</t>
        </r>
      </text>
    </comment>
    <comment ref="I7" authorId="0">
      <text>
        <r>
          <rPr>
            <b/>
            <sz val="9"/>
            <rFont val="宋体"/>
            <charset val="134"/>
          </rPr>
          <t>chenjie:</t>
        </r>
        <r>
          <rPr>
            <sz val="9"/>
            <rFont val="宋体"/>
            <charset val="134"/>
          </rPr>
          <t xml:space="preserve">
简要注明基准日资产清理状况（如“已清理完毕”、“清理净损失”、“清理收入”等</t>
        </r>
      </text>
    </comment>
  </commentList>
</comments>
</file>

<file path=xl/comments3.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填列全称</t>
        </r>
      </text>
    </comment>
    <comment ref="C7" authorId="0">
      <text>
        <r>
          <rPr>
            <b/>
            <sz val="9"/>
            <rFont val="宋体"/>
            <charset val="134"/>
          </rPr>
          <t>chenjie:</t>
        </r>
        <r>
          <rPr>
            <sz val="9"/>
            <rFont val="宋体"/>
            <charset val="134"/>
          </rPr>
          <t xml:space="preserve">
如：国库券、电力债券
    ＊＊公司债券</t>
        </r>
      </text>
    </comment>
  </commentList>
</comments>
</file>

<file path=xl/comments30.xml><?xml version="1.0" encoding="utf-8"?>
<comments xmlns="http://schemas.openxmlformats.org/spreadsheetml/2006/main">
  <authors>
    <author>chenjie</author>
  </authors>
  <commentList>
    <comment ref="O8" authorId="0">
      <text>
        <r>
          <rPr>
            <b/>
            <sz val="9"/>
            <rFont val="宋体"/>
            <charset val="134"/>
          </rPr>
          <t>chenjie:</t>
        </r>
        <r>
          <rPr>
            <sz val="9"/>
            <rFont val="宋体"/>
            <charset val="134"/>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31.xml><?xml version="1.0" encoding="utf-8"?>
<comments xmlns="http://schemas.openxmlformats.org/spreadsheetml/2006/main">
  <authors>
    <author>chenjie</author>
  </authors>
  <commentList>
    <comment ref="P8" authorId="0">
      <text>
        <r>
          <rPr>
            <b/>
            <sz val="9"/>
            <rFont val="宋体"/>
            <charset val="134"/>
          </rPr>
          <t>chenjie:</t>
        </r>
        <r>
          <rPr>
            <sz val="9"/>
            <rFont val="宋体"/>
            <charset val="134"/>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32.xml><?xml version="1.0" encoding="utf-8"?>
<comments xmlns="http://schemas.openxmlformats.org/spreadsheetml/2006/main">
  <authors>
    <author>chenjie</author>
  </authors>
  <commentList>
    <comment ref="E7" authorId="0">
      <text>
        <r>
          <rPr>
            <b/>
            <sz val="9"/>
            <rFont val="宋体"/>
            <charset val="134"/>
          </rPr>
          <t>chenjie:</t>
        </r>
        <r>
          <rPr>
            <sz val="9"/>
            <rFont val="宋体"/>
            <charset val="134"/>
          </rPr>
          <t xml:space="preserve">
所填内容应与土地证记录相符</t>
        </r>
      </text>
    </comment>
  </commentList>
</comments>
</file>

<file path=xl/comments33.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如：“</t>
        </r>
        <r>
          <rPr>
            <sz val="9"/>
            <rFont val="Times New Roman"/>
            <charset val="134"/>
          </rPr>
          <t>××</t>
        </r>
        <r>
          <rPr>
            <sz val="9"/>
            <rFont val="宋体"/>
            <charset val="134"/>
          </rPr>
          <t>专利权”、“</t>
        </r>
        <r>
          <rPr>
            <sz val="9"/>
            <rFont val="Times New Roman"/>
            <charset val="134"/>
          </rPr>
          <t>××</t>
        </r>
        <r>
          <rPr>
            <sz val="9"/>
            <rFont val="宋体"/>
            <charset val="134"/>
          </rPr>
          <t>软件”等</t>
        </r>
      </text>
    </comment>
    <comment ref="L7" authorId="0">
      <text>
        <r>
          <rPr>
            <b/>
            <sz val="9"/>
            <rFont val="宋体"/>
            <charset val="134"/>
          </rPr>
          <t>chenjie:</t>
        </r>
        <r>
          <rPr>
            <sz val="9"/>
            <rFont val="宋体"/>
            <charset val="134"/>
          </rPr>
          <t xml:space="preserve">
企业实际拥有但基准日未入帐的不应填入本表</t>
        </r>
      </text>
    </comment>
  </commentList>
</comments>
</file>

<file path=xl/comments34.xml><?xml version="1.0" encoding="utf-8"?>
<comments xmlns="http://schemas.openxmlformats.org/spreadsheetml/2006/main">
  <authors>
    <author>chenjie</author>
  </authors>
  <commentList>
    <comment ref="I7" authorId="0">
      <text>
        <r>
          <rPr>
            <b/>
            <sz val="9"/>
            <rFont val="宋体"/>
            <charset val="134"/>
          </rPr>
          <t>chenjie:</t>
        </r>
        <r>
          <rPr>
            <sz val="9"/>
            <rFont val="宋体"/>
            <charset val="134"/>
          </rPr>
          <t xml:space="preserve">
企业实际拥有但基准日未入帐的不应填入本表</t>
        </r>
      </text>
    </comment>
  </commentList>
</comments>
</file>

<file path=xl/comments35.xml><?xml version="1.0" encoding="utf-8"?>
<comments xmlns="http://schemas.openxmlformats.org/spreadsheetml/2006/main">
  <authors>
    <author>chenjie</author>
  </authors>
  <commentList>
    <comment ref="I7" authorId="0">
      <text>
        <r>
          <rPr>
            <b/>
            <sz val="9"/>
            <rFont val="宋体"/>
            <charset val="134"/>
          </rPr>
          <t>chenjie:</t>
        </r>
        <r>
          <rPr>
            <sz val="9"/>
            <rFont val="宋体"/>
            <charset val="134"/>
          </rPr>
          <t xml:space="preserve">
企业实际拥有但基准日未入帐的不应填入本表</t>
        </r>
      </text>
    </comment>
  </commentList>
</comments>
</file>

<file path=xl/comments36.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指摊销期在1年以上的各种费用。如“</t>
        </r>
        <r>
          <rPr>
            <sz val="9"/>
            <rFont val="Times New Roman"/>
            <charset val="134"/>
          </rPr>
          <t>××</t>
        </r>
        <r>
          <rPr>
            <sz val="9"/>
            <rFont val="宋体"/>
            <charset val="134"/>
          </rPr>
          <t>租入资产改良款”、“</t>
        </r>
        <r>
          <rPr>
            <sz val="9"/>
            <rFont val="Times New Roman"/>
            <charset val="134"/>
          </rPr>
          <t>××</t>
        </r>
        <r>
          <rPr>
            <sz val="9"/>
            <rFont val="宋体"/>
            <charset val="134"/>
          </rPr>
          <t xml:space="preserve">资产大修费用“等。若填表单位开办费在本科目核算，则除按要求填写本表外，应参照开办费清查评估明细表的要求在备注栏注明费用包括的计提内容和相应金额，或附专项说明亦可。
</t>
        </r>
        <r>
          <rPr>
            <b/>
            <sz val="9"/>
            <rFont val="宋体"/>
            <charset val="134"/>
          </rPr>
          <t>注意：可能部分费用需要重新评估，然后摊余价值作为评估值。比如：租赁房屋的装修等。</t>
        </r>
      </text>
    </comment>
    <comment ref="D7" authorId="0">
      <text>
        <r>
          <rPr>
            <b/>
            <sz val="9"/>
            <rFont val="宋体"/>
            <charset val="134"/>
          </rPr>
          <t>chenjie:</t>
        </r>
        <r>
          <rPr>
            <sz val="9"/>
            <rFont val="宋体"/>
            <charset val="134"/>
          </rPr>
          <t xml:space="preserve">
指开始摊销前的金额。</t>
        </r>
      </text>
    </comment>
  </commentList>
</comments>
</file>

<file path=xl/comments37.xml><?xml version="1.0" encoding="utf-8"?>
<comments xmlns="http://schemas.openxmlformats.org/spreadsheetml/2006/main">
  <authors>
    <author>chenjie</author>
  </authors>
  <commentList>
    <comment ref="I7" authorId="0">
      <text>
        <r>
          <rPr>
            <b/>
            <sz val="9"/>
            <rFont val="宋体"/>
            <charset val="134"/>
          </rPr>
          <t>chenjie:</t>
        </r>
        <r>
          <rPr>
            <sz val="9"/>
            <rFont val="宋体"/>
            <charset val="134"/>
          </rPr>
          <t xml:space="preserve">
金额较大的项目，在备注栏注明其内容或附说明该项资产的内容和价值构成的专项说明。</t>
        </r>
      </text>
    </comment>
  </commentList>
</comments>
</file>

<file path=xl/comments38.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填全称</t>
        </r>
      </text>
    </comment>
    <comment ref="C7" authorId="0">
      <text>
        <r>
          <rPr>
            <b/>
            <sz val="9"/>
            <rFont val="宋体"/>
            <charset val="134"/>
          </rPr>
          <t>chenjie:</t>
        </r>
        <r>
          <rPr>
            <sz val="9"/>
            <rFont val="宋体"/>
            <charset val="134"/>
          </rPr>
          <t xml:space="preserve">
指借款合同规定的借款启始日，填列到日</t>
        </r>
      </text>
    </comment>
    <comment ref="D7" authorId="0">
      <text>
        <r>
          <rPr>
            <b/>
            <sz val="9"/>
            <rFont val="宋体"/>
            <charset val="134"/>
          </rPr>
          <t>chenjie:</t>
        </r>
        <r>
          <rPr>
            <sz val="9"/>
            <rFont val="宋体"/>
            <charset val="134"/>
          </rPr>
          <t xml:space="preserve">
与借款合同规定到期日应一致</t>
        </r>
      </text>
    </comment>
    <comment ref="E7" authorId="0">
      <text>
        <r>
          <rPr>
            <b/>
            <sz val="9"/>
            <rFont val="宋体"/>
            <charset val="134"/>
          </rPr>
          <t>chenjie:</t>
        </r>
        <r>
          <rPr>
            <sz val="9"/>
            <rFont val="宋体"/>
            <charset val="134"/>
          </rPr>
          <t xml:space="preserve">
与借款合同规定利率应一致</t>
        </r>
      </text>
    </comment>
    <comment ref="L7" authorId="0">
      <text>
        <r>
          <rPr>
            <b/>
            <sz val="9"/>
            <rFont val="宋体"/>
            <charset val="134"/>
          </rPr>
          <t>chenjie:</t>
        </r>
        <r>
          <rPr>
            <sz val="9"/>
            <rFont val="宋体"/>
            <charset val="134"/>
          </rPr>
          <t xml:space="preserve">
标明（或附专项说明）借款的用途、担保条件（信用担保、资产抵押或质押等）、借款利息计提及支付情况（请准确说明利息计提、支付到哪一天）。</t>
        </r>
      </text>
    </comment>
  </commentList>
</comments>
</file>

<file path=xl/comments39.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债权单位名称应填列全称，不应以地名或不明确的简称或业务内容代替</t>
        </r>
      </text>
    </comment>
    <comment ref="D7" authorId="0">
      <text>
        <r>
          <rPr>
            <b/>
            <sz val="9"/>
            <rFont val="宋体"/>
            <charset val="134"/>
          </rPr>
          <t>chenjie:</t>
        </r>
        <r>
          <rPr>
            <sz val="9"/>
            <rFont val="宋体"/>
            <charset val="134"/>
          </rPr>
          <t xml:space="preserve">
如：“购油款”等</t>
        </r>
      </text>
    </comment>
    <comment ref="H7" authorId="0">
      <text>
        <r>
          <rPr>
            <b/>
            <sz val="9"/>
            <rFont val="宋体"/>
            <charset val="134"/>
          </rPr>
          <t>chenjie:</t>
        </r>
        <r>
          <rPr>
            <sz val="9"/>
            <rFont val="宋体"/>
            <charset val="134"/>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4.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填列全称</t>
        </r>
      </text>
    </comment>
    <comment ref="C7" authorId="0">
      <text>
        <r>
          <rPr>
            <sz val="9"/>
            <rFont val="宋体"/>
            <charset val="134"/>
          </rPr>
          <t>如：上投摩根内需动力</t>
        </r>
      </text>
    </comment>
    <comment ref="D7" authorId="0">
      <text>
        <r>
          <rPr>
            <b/>
            <sz val="9"/>
            <rFont val="宋体"/>
            <charset val="134"/>
          </rPr>
          <t>开放式、封闭式等</t>
        </r>
      </text>
    </comment>
    <comment ref="E7" authorId="0">
      <text>
        <r>
          <rPr>
            <b/>
            <sz val="9"/>
            <rFont val="宋体"/>
            <charset val="134"/>
          </rPr>
          <t>chenjie:</t>
        </r>
        <r>
          <rPr>
            <sz val="9"/>
            <rFont val="宋体"/>
            <charset val="134"/>
          </rPr>
          <t xml:space="preserve">
购买日</t>
        </r>
      </text>
    </comment>
  </commentList>
</comments>
</file>

<file path=xl/comments40.xml><?xml version="1.0" encoding="utf-8"?>
<comments xmlns="http://schemas.openxmlformats.org/spreadsheetml/2006/main">
  <authors>
    <author>chenjie</author>
  </authors>
  <commentList>
    <comment ref="I7" authorId="0">
      <text>
        <r>
          <rPr>
            <b/>
            <sz val="9"/>
            <rFont val="宋体"/>
            <charset val="134"/>
          </rPr>
          <t>chenjie:</t>
        </r>
        <r>
          <rPr>
            <sz val="9"/>
            <rFont val="宋体"/>
            <charset val="134"/>
          </rPr>
          <t xml:space="preserv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41.xml><?xml version="1.0" encoding="utf-8"?>
<comments xmlns="http://schemas.openxmlformats.org/spreadsheetml/2006/main">
  <authors>
    <author>chenjie</author>
  </authors>
  <commentList>
    <comment ref="D7" authorId="0">
      <text>
        <r>
          <rPr>
            <b/>
            <sz val="9"/>
            <rFont val="宋体"/>
            <charset val="134"/>
          </rPr>
          <t>chenjie:</t>
        </r>
        <r>
          <rPr>
            <sz val="9"/>
            <rFont val="宋体"/>
            <charset val="134"/>
          </rPr>
          <t xml:space="preserve">
如：“购油款”等</t>
        </r>
      </text>
    </comment>
    <comment ref="H7" authorId="0">
      <text>
        <r>
          <rPr>
            <b/>
            <sz val="9"/>
            <rFont val="宋体"/>
            <charset val="134"/>
          </rPr>
          <t>chenjie:</t>
        </r>
        <r>
          <rPr>
            <sz val="9"/>
            <rFont val="宋体"/>
            <charset val="134"/>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42.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填写所计提的应付工资的具体组成内容，如“工资、住房补贴”等，根据填表单位财务部门的计提应付工资的方式和内容填写</t>
        </r>
      </text>
    </comment>
    <comment ref="C7" authorId="0">
      <text>
        <r>
          <rPr>
            <b/>
            <sz val="9"/>
            <rFont val="宋体"/>
            <charset val="134"/>
          </rPr>
          <t>chenjie:</t>
        </r>
        <r>
          <rPr>
            <sz val="9"/>
            <rFont val="宋体"/>
            <charset val="134"/>
          </rPr>
          <t xml:space="preserve">
填写贷方最后一笔发生额的日期</t>
        </r>
      </text>
    </comment>
    <comment ref="G7" authorId="0">
      <text>
        <r>
          <rPr>
            <b/>
            <sz val="9"/>
            <rFont val="宋体"/>
            <charset val="134"/>
          </rPr>
          <t>chenjie:</t>
        </r>
        <r>
          <rPr>
            <sz val="9"/>
            <rFont val="宋体"/>
            <charset val="134"/>
          </rPr>
          <t xml:space="preserve">
备注中应注明计提依据（如：工效挂钩批准额度</t>
        </r>
        <r>
          <rPr>
            <sz val="9"/>
            <rFont val="Times New Roman"/>
            <charset val="134"/>
          </rPr>
          <t>×××</t>
        </r>
        <r>
          <rPr>
            <sz val="9"/>
            <rFont val="宋体"/>
            <charset val="134"/>
          </rPr>
          <t>万元／年）及基准日应付工资帐面余额的滚存期间。</t>
        </r>
      </text>
    </comment>
  </commentList>
</comments>
</file>

<file path=xl/comments43.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填表单位的专管税务机关，应填写全称</t>
        </r>
      </text>
    </comment>
    <comment ref="C7" authorId="0">
      <text>
        <r>
          <rPr>
            <b/>
            <sz val="9"/>
            <rFont val="宋体"/>
            <charset val="134"/>
          </rPr>
          <t>chenjie:</t>
        </r>
        <r>
          <rPr>
            <sz val="9"/>
            <rFont val="宋体"/>
            <charset val="134"/>
          </rPr>
          <t xml:space="preserve">
填写贷方最后一笔发生额的日期</t>
        </r>
      </text>
    </comment>
    <comment ref="D7" authorId="0">
      <text>
        <r>
          <rPr>
            <b/>
            <sz val="9"/>
            <rFont val="宋体"/>
            <charset val="134"/>
          </rPr>
          <t>chenjie:</t>
        </r>
        <r>
          <rPr>
            <sz val="9"/>
            <rFont val="宋体"/>
            <charset val="134"/>
          </rPr>
          <t xml:space="preserve">
指增值税、消费税、城建税、教育费附加等</t>
        </r>
      </text>
    </comment>
    <comment ref="H7" authorId="0">
      <text>
        <r>
          <rPr>
            <b/>
            <sz val="9"/>
            <rFont val="宋体"/>
            <charset val="134"/>
          </rPr>
          <t>chenjie:</t>
        </r>
        <r>
          <rPr>
            <sz val="9"/>
            <rFont val="宋体"/>
            <charset val="134"/>
          </rPr>
          <t xml:space="preserve">
备注中应注明税款所属期间。</t>
        </r>
      </text>
    </comment>
  </commentList>
</comments>
</file>

<file path=xl/comments44.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填全称</t>
        </r>
      </text>
    </comment>
    <comment ref="C7" authorId="0">
      <text>
        <r>
          <rPr>
            <b/>
            <sz val="9"/>
            <rFont val="宋体"/>
            <charset val="134"/>
          </rPr>
          <t>chenjie:</t>
        </r>
        <r>
          <rPr>
            <sz val="9"/>
            <rFont val="宋体"/>
            <charset val="134"/>
          </rPr>
          <t xml:space="preserve">
发生日期指利息结算日，填列到日。</t>
        </r>
      </text>
    </comment>
    <comment ref="E7" authorId="0">
      <text>
        <r>
          <rPr>
            <b/>
            <sz val="9"/>
            <rFont val="宋体"/>
            <charset val="134"/>
          </rPr>
          <t>chenjie:</t>
        </r>
        <r>
          <rPr>
            <sz val="9"/>
            <rFont val="宋体"/>
            <charset val="134"/>
          </rPr>
          <t xml:space="preserve">
填列到“日”，如“2001.6.1—2001.12.30”。</t>
        </r>
      </text>
    </comment>
  </commentList>
</comments>
</file>

<file path=xl/comments45.xml><?xml version="1.0" encoding="utf-8"?>
<comments xmlns="http://schemas.openxmlformats.org/spreadsheetml/2006/main">
  <authors>
    <author>chenjie</author>
  </authors>
  <commentList>
    <comment ref="H7" authorId="0">
      <text>
        <r>
          <rPr>
            <b/>
            <sz val="9"/>
            <rFont val="宋体"/>
            <charset val="134"/>
          </rPr>
          <t>chenjie:</t>
        </r>
        <r>
          <rPr>
            <sz val="9"/>
            <rFont val="宋体"/>
            <charset val="134"/>
          </rPr>
          <t xml:space="preserve">
对于长期未付的利润（股利），请在备注栏标明原因</t>
        </r>
      </text>
    </comment>
  </commentList>
</comments>
</file>

<file path=xl/comments46.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债权单位名称应填列全称，不应以地名或不明确的简称或业务内容代替</t>
        </r>
      </text>
    </comment>
    <comment ref="C7" authorId="0">
      <text>
        <r>
          <rPr>
            <b/>
            <sz val="9"/>
            <rFont val="宋体"/>
            <charset val="134"/>
          </rPr>
          <t>chenjie:</t>
        </r>
        <r>
          <rPr>
            <sz val="9"/>
            <rFont val="宋体"/>
            <charset val="134"/>
          </rPr>
          <t xml:space="preserve">
填列最后一笔贷方发生额的日期；
日期填写形式(半角状态下)如：2002.6又如2001.11</t>
        </r>
      </text>
    </comment>
    <comment ref="D7" authorId="0">
      <text>
        <r>
          <rPr>
            <b/>
            <sz val="9"/>
            <rFont val="宋体"/>
            <charset val="134"/>
          </rPr>
          <t>chenjie:</t>
        </r>
        <r>
          <rPr>
            <sz val="9"/>
            <rFont val="宋体"/>
            <charset val="134"/>
          </rPr>
          <t xml:space="preserve">
如：“往来款、职工教育经费、工会经费”等</t>
        </r>
      </text>
    </comment>
    <comment ref="H7" authorId="0">
      <text>
        <r>
          <rPr>
            <b/>
            <sz val="9"/>
            <rFont val="宋体"/>
            <charset val="134"/>
          </rPr>
          <t>chenjie:</t>
        </r>
        <r>
          <rPr>
            <sz val="9"/>
            <rFont val="宋体"/>
            <charset val="134"/>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47.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参见长期借款表</t>
        </r>
      </text>
    </comment>
  </commentList>
</comments>
</file>

<file path=xl/comments48.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填全称</t>
        </r>
      </text>
    </comment>
    <comment ref="C7" authorId="0">
      <text>
        <r>
          <rPr>
            <b/>
            <sz val="9"/>
            <rFont val="宋体"/>
            <charset val="134"/>
          </rPr>
          <t>chenjie:</t>
        </r>
        <r>
          <rPr>
            <sz val="9"/>
            <rFont val="宋体"/>
            <charset val="134"/>
          </rPr>
          <t xml:space="preserve">
指借款合同规定的借款启始日，填列到日</t>
        </r>
      </text>
    </comment>
    <comment ref="D7" authorId="0">
      <text>
        <r>
          <rPr>
            <b/>
            <sz val="9"/>
            <rFont val="宋体"/>
            <charset val="134"/>
          </rPr>
          <t>chenjie:</t>
        </r>
        <r>
          <rPr>
            <sz val="9"/>
            <rFont val="宋体"/>
            <charset val="134"/>
          </rPr>
          <t xml:space="preserve">
与借款合同规定到期日应一致</t>
        </r>
      </text>
    </comment>
    <comment ref="E7" authorId="0">
      <text>
        <r>
          <rPr>
            <b/>
            <sz val="9"/>
            <rFont val="宋体"/>
            <charset val="134"/>
          </rPr>
          <t>chenjie:</t>
        </r>
        <r>
          <rPr>
            <sz val="9"/>
            <rFont val="宋体"/>
            <charset val="134"/>
          </rPr>
          <t xml:space="preserve">
与借款合同规定利率应一致</t>
        </r>
      </text>
    </comment>
    <comment ref="L7" authorId="0">
      <text>
        <r>
          <rPr>
            <b/>
            <sz val="9"/>
            <rFont val="宋体"/>
            <charset val="134"/>
          </rPr>
          <t>chenjie:</t>
        </r>
        <r>
          <rPr>
            <sz val="9"/>
            <rFont val="宋体"/>
            <charset val="134"/>
          </rPr>
          <t xml:space="preserve">
标明（或附专项说明）借款的用途、担保条件（信用担保、资产抵押或质押等）、借款利息计提及支付情况（请准确说明利息计提、支付到哪一天）。</t>
        </r>
      </text>
    </comment>
  </commentList>
</comments>
</file>

<file path=xl/comments49.xml><?xml version="1.0" encoding="utf-8"?>
<comments xmlns="http://schemas.openxmlformats.org/spreadsheetml/2006/main">
  <authors>
    <author>sucheng</author>
    <author>chenjie</author>
  </authors>
  <commentList>
    <comment ref="E7" authorId="0">
      <text>
        <r>
          <rPr>
            <b/>
            <sz val="9"/>
            <rFont val="宋体"/>
            <charset val="134"/>
          </rPr>
          <t>sucheng:</t>
        </r>
        <r>
          <rPr>
            <sz val="9"/>
            <rFont val="宋体"/>
            <charset val="134"/>
          </rPr>
          <t xml:space="preserve">
合同规定的，于基准日尚未支付的余额</t>
        </r>
      </text>
    </comment>
    <comment ref="B8" authorId="1">
      <text>
        <r>
          <rPr>
            <b/>
            <sz val="9"/>
            <rFont val="宋体"/>
            <charset val="134"/>
          </rPr>
          <t>chenjie:</t>
        </r>
        <r>
          <rPr>
            <sz val="9"/>
            <rFont val="宋体"/>
            <charset val="134"/>
          </rPr>
          <t xml:space="preserve">
填列债权单位全称</t>
        </r>
      </text>
    </comment>
    <comment ref="C8" authorId="1">
      <text>
        <r>
          <rPr>
            <b/>
            <sz val="9"/>
            <rFont val="宋体"/>
            <charset val="134"/>
          </rPr>
          <t>chenjie:</t>
        </r>
        <r>
          <rPr>
            <sz val="9"/>
            <rFont val="宋体"/>
            <charset val="134"/>
          </rPr>
          <t xml:space="preserve">
按合同协议确定的开始计算应付款的日期，填列到日。</t>
        </r>
      </text>
    </comment>
    <comment ref="D8" authorId="1">
      <text>
        <r>
          <rPr>
            <b/>
            <sz val="9"/>
            <rFont val="宋体"/>
            <charset val="134"/>
          </rPr>
          <t>chenjie:</t>
        </r>
        <r>
          <rPr>
            <sz val="9"/>
            <rFont val="宋体"/>
            <charset val="134"/>
          </rPr>
          <t xml:space="preserve">
指应付款内容，如“引进</t>
        </r>
        <r>
          <rPr>
            <sz val="9"/>
            <rFont val="Times New Roman"/>
            <charset val="134"/>
          </rPr>
          <t>××</t>
        </r>
        <r>
          <rPr>
            <sz val="9"/>
            <rFont val="宋体"/>
            <charset val="134"/>
          </rPr>
          <t>设备款或融资租赁</t>
        </r>
        <r>
          <rPr>
            <sz val="9"/>
            <rFont val="Times New Roman"/>
            <charset val="134"/>
          </rPr>
          <t>××</t>
        </r>
        <r>
          <rPr>
            <sz val="9"/>
            <rFont val="宋体"/>
            <charset val="134"/>
          </rPr>
          <t>设备款”等；</t>
        </r>
      </text>
    </comment>
    <comment ref="L8" authorId="1">
      <text>
        <r>
          <rPr>
            <b/>
            <sz val="9"/>
            <rFont val="宋体"/>
            <charset val="134"/>
          </rPr>
          <t>chenjie:</t>
        </r>
        <r>
          <rPr>
            <sz val="9"/>
            <rFont val="宋体"/>
            <charset val="134"/>
          </rPr>
          <t xml:space="preserve">
请注明帐面初始额的构成。</t>
        </r>
      </text>
    </comment>
  </commentList>
</comments>
</file>

<file path=xl/comments5.xml><?xml version="1.0" encoding="utf-8"?>
<comments xmlns="http://schemas.openxmlformats.org/spreadsheetml/2006/main">
  <authors>
    <author>chenjie</author>
  </authors>
  <commentList>
    <comment ref="C7" authorId="0">
      <text>
        <r>
          <rPr>
            <b/>
            <sz val="9"/>
            <rFont val="宋体"/>
            <charset val="134"/>
          </rPr>
          <t>chenjie:</t>
        </r>
        <r>
          <rPr>
            <sz val="9"/>
            <rFont val="宋体"/>
            <charset val="134"/>
          </rPr>
          <t xml:space="preserve">
如：“售油款”等</t>
        </r>
      </text>
    </comment>
    <comment ref="R7" authorId="0">
      <text>
        <r>
          <rPr>
            <b/>
            <sz val="9"/>
            <rFont val="宋体"/>
            <charset val="134"/>
          </rPr>
          <t>chenjie:</t>
        </r>
        <r>
          <rPr>
            <sz val="9"/>
            <rFont val="宋体"/>
            <charset val="134"/>
          </rPr>
          <t xml:space="preserv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6.xml><?xml version="1.0" encoding="utf-8"?>
<comments xmlns="http://schemas.openxmlformats.org/spreadsheetml/2006/main">
  <authors>
    <author>chenjie</author>
  </authors>
  <commentList>
    <comment ref="C7" authorId="0">
      <text>
        <r>
          <rPr>
            <b/>
            <sz val="9"/>
            <rFont val="宋体"/>
            <charset val="134"/>
          </rPr>
          <t>chenjie:</t>
        </r>
        <r>
          <rPr>
            <sz val="9"/>
            <rFont val="宋体"/>
            <charset val="134"/>
          </rPr>
          <t xml:space="preserve">
如“购＊＊设备款”、“购油款”等</t>
        </r>
      </text>
    </comment>
    <comment ref="K7" authorId="0">
      <text>
        <r>
          <rPr>
            <b/>
            <sz val="9"/>
            <rFont val="宋体"/>
            <charset val="134"/>
          </rPr>
          <t>chenjie:</t>
        </r>
        <r>
          <rPr>
            <sz val="9"/>
            <rFont val="宋体"/>
            <charset val="134"/>
          </rPr>
          <t xml:space="preserve">
1）欠款单位为关联方、总公司内部或内部单位的，应在备注栏注明“关联方”、“总公司内部”“内部单位”；2） 涉诉款项应在备注中标明；3）评估基准日后已收到货物或收回款项的，应注明日期及金额，如“2002.7.4日收回2000元”或2002.7.8日到货验收；4）其他填表单位认为应说明的事项</t>
        </r>
      </text>
    </comment>
  </commentList>
</comments>
</file>

<file path=xl/comments7.xml><?xml version="1.0" encoding="utf-8"?>
<comments xmlns="http://schemas.openxmlformats.org/spreadsheetml/2006/main">
  <authors>
    <author>chenjie</author>
  </authors>
  <commentList>
    <comment ref="B7" authorId="0">
      <text>
        <r>
          <rPr>
            <b/>
            <sz val="9"/>
            <rFont val="宋体"/>
            <charset val="134"/>
          </rPr>
          <t>chenjie:</t>
        </r>
        <r>
          <rPr>
            <sz val="9"/>
            <rFont val="宋体"/>
            <charset val="134"/>
          </rPr>
          <t xml:space="preserve">
填全称</t>
        </r>
      </text>
    </comment>
    <comment ref="C7" authorId="0">
      <text>
        <r>
          <rPr>
            <b/>
            <sz val="9"/>
            <rFont val="宋体"/>
            <charset val="134"/>
          </rPr>
          <t>chenjie:</t>
        </r>
        <r>
          <rPr>
            <sz val="9"/>
            <rFont val="宋体"/>
            <charset val="134"/>
          </rPr>
          <t xml:space="preserve">
发生日期指利息结算日，填列到日。</t>
        </r>
      </text>
    </comment>
    <comment ref="E7" authorId="0">
      <text>
        <r>
          <rPr>
            <b/>
            <sz val="9"/>
            <rFont val="宋体"/>
            <charset val="134"/>
          </rPr>
          <t>chenjie:</t>
        </r>
        <r>
          <rPr>
            <sz val="9"/>
            <rFont val="宋体"/>
            <charset val="134"/>
          </rPr>
          <t xml:space="preserve">
填列到“日”，如“2001.6.1—2001.12.30”。</t>
        </r>
      </text>
    </comment>
  </commentList>
</comments>
</file>

<file path=xl/comments8.xml><?xml version="1.0" encoding="utf-8"?>
<comments xmlns="http://schemas.openxmlformats.org/spreadsheetml/2006/main">
  <authors>
    <author>chenjie</author>
  </authors>
  <commentList>
    <comment ref="C7" authorId="0">
      <text>
        <r>
          <rPr>
            <b/>
            <sz val="9"/>
            <rFont val="宋体"/>
            <charset val="134"/>
          </rPr>
          <t>chenjie:</t>
        </r>
        <r>
          <rPr>
            <sz val="9"/>
            <rFont val="宋体"/>
            <charset val="134"/>
          </rPr>
          <t xml:space="preserve">
指的是利润或股利分配时间</t>
        </r>
      </text>
    </comment>
    <comment ref="D7" authorId="0">
      <text>
        <r>
          <rPr>
            <b/>
            <sz val="9"/>
            <rFont val="宋体"/>
            <charset val="134"/>
          </rPr>
          <t>chenjie:</t>
        </r>
        <r>
          <rPr>
            <sz val="9"/>
            <rFont val="宋体"/>
            <charset val="134"/>
          </rPr>
          <t xml:space="preserve">
指股利发生的期间，如2002年应收2001年的股利，则该栏目填写“2001年”。</t>
        </r>
      </text>
    </comment>
    <comment ref="J7" authorId="0">
      <text>
        <r>
          <rPr>
            <b/>
            <sz val="9"/>
            <rFont val="宋体"/>
            <charset val="134"/>
          </rPr>
          <t>chenjie:</t>
        </r>
        <r>
          <rPr>
            <sz val="9"/>
            <rFont val="宋体"/>
            <charset val="134"/>
          </rPr>
          <t xml:space="preserve">
注明实际的股权比例</t>
        </r>
      </text>
    </comment>
  </commentList>
</comments>
</file>

<file path=xl/comments9.xml><?xml version="1.0" encoding="utf-8"?>
<comments xmlns="http://schemas.openxmlformats.org/spreadsheetml/2006/main">
  <authors>
    <author>chenjie</author>
  </authors>
  <commentList>
    <comment ref="S7" authorId="0">
      <text>
        <r>
          <rPr>
            <b/>
            <sz val="9"/>
            <rFont val="宋体"/>
            <charset val="134"/>
          </rPr>
          <t>chenjie:</t>
        </r>
        <r>
          <rPr>
            <sz val="9"/>
            <rFont val="宋体"/>
            <charset val="134"/>
          </rPr>
          <t xml:space="preserv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sharedStrings.xml><?xml version="1.0" encoding="utf-8"?>
<sst xmlns="http://schemas.openxmlformats.org/spreadsheetml/2006/main" count="2984" uniqueCount="1193">
  <si>
    <t>新会计准则会计核算科目</t>
  </si>
  <si>
    <t xml:space="preserve"> 科目</t>
  </si>
  <si>
    <t>明细表</t>
  </si>
  <si>
    <t>库存现金</t>
  </si>
  <si>
    <t>OK</t>
  </si>
  <si>
    <t>在建工程</t>
  </si>
  <si>
    <t>银行存款</t>
  </si>
  <si>
    <t>工程物资</t>
  </si>
  <si>
    <t>存放中央银行款项</t>
  </si>
  <si>
    <t>金</t>
  </si>
  <si>
    <t>固定资产清理</t>
  </si>
  <si>
    <t>存放同业</t>
  </si>
  <si>
    <t>未担保余值</t>
  </si>
  <si>
    <t>其他货币资金</t>
  </si>
  <si>
    <t>生产性生物资产</t>
  </si>
  <si>
    <t>结算备付金</t>
  </si>
  <si>
    <t>生产性生物资产累计折旧</t>
  </si>
  <si>
    <t>存出保证金</t>
  </si>
  <si>
    <t>公益性生物资产</t>
  </si>
  <si>
    <t>交易性金融资产</t>
  </si>
  <si>
    <t>油气资产</t>
  </si>
  <si>
    <t>买入返售金融资产</t>
  </si>
  <si>
    <t>累计折耗</t>
  </si>
  <si>
    <t>应收票据</t>
  </si>
  <si>
    <t>无形资产</t>
  </si>
  <si>
    <t>应收账款</t>
  </si>
  <si>
    <t>累计摊销</t>
  </si>
  <si>
    <t>预付账款</t>
  </si>
  <si>
    <t>无形资产减值准备</t>
  </si>
  <si>
    <t>应收股利</t>
  </si>
  <si>
    <t>商誉</t>
  </si>
  <si>
    <t>应收利息</t>
  </si>
  <si>
    <t>长期待摊费用</t>
  </si>
  <si>
    <t>应收代位追偿款</t>
  </si>
  <si>
    <t>递延所得税资产</t>
  </si>
  <si>
    <t>应收分保账款</t>
  </si>
  <si>
    <t>独立账户资产</t>
  </si>
  <si>
    <t>应收分保合同准备金</t>
  </si>
  <si>
    <t>待处理财产损溢</t>
  </si>
  <si>
    <t>其他应收款</t>
  </si>
  <si>
    <t>短期借款</t>
  </si>
  <si>
    <t>坏账准备</t>
  </si>
  <si>
    <t>存入保证金</t>
  </si>
  <si>
    <t>贴现资产</t>
  </si>
  <si>
    <t>拆入资金</t>
  </si>
  <si>
    <t>拆出资金</t>
  </si>
  <si>
    <t>向中央银行借款</t>
  </si>
  <si>
    <t>贷款</t>
  </si>
  <si>
    <t>吸收存款</t>
  </si>
  <si>
    <t>贷款损失准备</t>
  </si>
  <si>
    <t>同业存放</t>
  </si>
  <si>
    <t>代理兑付证券</t>
  </si>
  <si>
    <t>贴现负债</t>
  </si>
  <si>
    <t>代理业务资产</t>
  </si>
  <si>
    <t>交易性金融负债</t>
  </si>
  <si>
    <t>材料采购</t>
  </si>
  <si>
    <t>卖出回购金融资产款</t>
  </si>
  <si>
    <t>在途物资</t>
  </si>
  <si>
    <t>应付票据</t>
  </si>
  <si>
    <t>原材料</t>
  </si>
  <si>
    <t>应付账款</t>
  </si>
  <si>
    <t>材料成本差异</t>
  </si>
  <si>
    <t>预收账款</t>
  </si>
  <si>
    <t>库存商品</t>
  </si>
  <si>
    <t>应付职工薪酬</t>
  </si>
  <si>
    <t>发出商品</t>
  </si>
  <si>
    <t>应交税费</t>
  </si>
  <si>
    <t>商品进销差价</t>
  </si>
  <si>
    <t>应付利息</t>
  </si>
  <si>
    <t>委托加工物资</t>
  </si>
  <si>
    <t>应付股利</t>
  </si>
  <si>
    <t>周转材料</t>
  </si>
  <si>
    <t>其他应付款</t>
  </si>
  <si>
    <t>消耗性生物资产</t>
  </si>
  <si>
    <t>应付保单红利</t>
  </si>
  <si>
    <t>贵金属</t>
  </si>
  <si>
    <t>应付分保账款</t>
  </si>
  <si>
    <t>抵债资产</t>
  </si>
  <si>
    <t>代理买卖证券款</t>
  </si>
  <si>
    <t>损余物资</t>
  </si>
  <si>
    <t>代理承销证券款</t>
  </si>
  <si>
    <t>融资租赁资产</t>
  </si>
  <si>
    <t>代理兑付证券款</t>
  </si>
  <si>
    <t>存货跌价准备</t>
  </si>
  <si>
    <t>代理业务负债</t>
  </si>
  <si>
    <t>持有至到期投资</t>
  </si>
  <si>
    <t>递延收益</t>
  </si>
  <si>
    <t>持有至到期投资减值准备</t>
  </si>
  <si>
    <t>长期借款</t>
  </si>
  <si>
    <t>可供出售金融资产</t>
  </si>
  <si>
    <t>应付债券</t>
  </si>
  <si>
    <t>长期股权投资</t>
  </si>
  <si>
    <t>未到期责任准备金</t>
  </si>
  <si>
    <t>长期股权投资减值准备</t>
  </si>
  <si>
    <t>保险责任准备金</t>
  </si>
  <si>
    <t>投资性房地产</t>
  </si>
  <si>
    <t>保户储金</t>
  </si>
  <si>
    <t>长期应收款</t>
  </si>
  <si>
    <t>独立账户负债</t>
  </si>
  <si>
    <t>未实现融资收益</t>
  </si>
  <si>
    <t>长期应付款</t>
  </si>
  <si>
    <t>存出资本保证金</t>
  </si>
  <si>
    <t>未确认融资费用</t>
  </si>
  <si>
    <t>固定资产</t>
  </si>
  <si>
    <t>专项应付款</t>
  </si>
  <si>
    <t>累计折旧</t>
  </si>
  <si>
    <t>预计负债</t>
  </si>
  <si>
    <t>固定资产减值准备</t>
  </si>
  <si>
    <t>递延所得税负债</t>
  </si>
  <si>
    <t>注：涂黄色部分为金融类企业科目。</t>
  </si>
  <si>
    <t>资产评估明细表索引目录</t>
  </si>
  <si>
    <t>评估申报表封面</t>
  </si>
  <si>
    <t>评估申报表说明（填表前请先阅读）</t>
  </si>
  <si>
    <t>基本情况表</t>
  </si>
  <si>
    <t>资产负债表</t>
  </si>
  <si>
    <r>
      <rPr>
        <u/>
        <sz val="10"/>
        <color indexed="12"/>
        <rFont val="Arial Narrow"/>
        <charset val="134"/>
      </rPr>
      <t>1-</t>
    </r>
    <r>
      <rPr>
        <u/>
        <sz val="10"/>
        <color indexed="12"/>
        <rFont val="宋体"/>
        <charset val="134"/>
      </rPr>
      <t>汇总表</t>
    </r>
  </si>
  <si>
    <r>
      <rPr>
        <u/>
        <sz val="10"/>
        <color indexed="12"/>
        <rFont val="Arial Narrow"/>
        <charset val="134"/>
      </rPr>
      <t>2-</t>
    </r>
    <r>
      <rPr>
        <u/>
        <sz val="10"/>
        <color indexed="12"/>
        <rFont val="宋体"/>
        <charset val="134"/>
      </rPr>
      <t>分类汇总表</t>
    </r>
  </si>
  <si>
    <t>担保抵押调查表</t>
  </si>
  <si>
    <t>重大未决诉讼</t>
  </si>
  <si>
    <t>租赁事项</t>
  </si>
  <si>
    <t>利润表</t>
  </si>
  <si>
    <t>现金流量表</t>
  </si>
  <si>
    <r>
      <rPr>
        <u/>
        <sz val="10"/>
        <color indexed="12"/>
        <rFont val="Arial Narrow"/>
        <charset val="134"/>
      </rPr>
      <t>3-</t>
    </r>
    <r>
      <rPr>
        <u/>
        <sz val="10"/>
        <color indexed="12"/>
        <rFont val="宋体"/>
        <charset val="134"/>
      </rPr>
      <t>流动资产</t>
    </r>
  </si>
  <si>
    <r>
      <rPr>
        <u/>
        <sz val="10"/>
        <color indexed="12"/>
        <rFont val="Arial Narrow"/>
        <charset val="134"/>
      </rPr>
      <t>3-1</t>
    </r>
    <r>
      <rPr>
        <u/>
        <sz val="10"/>
        <color indexed="12"/>
        <rFont val="宋体"/>
        <charset val="134"/>
      </rPr>
      <t>货币资金</t>
    </r>
  </si>
  <si>
    <r>
      <rPr>
        <u/>
        <sz val="10"/>
        <color indexed="12"/>
        <rFont val="Arial Narrow"/>
        <charset val="134"/>
      </rPr>
      <t>3-1-1</t>
    </r>
    <r>
      <rPr>
        <u/>
        <sz val="10"/>
        <color indexed="12"/>
        <rFont val="宋体"/>
        <charset val="134"/>
      </rPr>
      <t>货币资金</t>
    </r>
    <r>
      <rPr>
        <u/>
        <sz val="10"/>
        <color indexed="12"/>
        <rFont val="Arial Narrow"/>
        <charset val="134"/>
      </rPr>
      <t>-</t>
    </r>
    <r>
      <rPr>
        <u/>
        <sz val="10"/>
        <color indexed="12"/>
        <rFont val="宋体"/>
        <charset val="134"/>
      </rPr>
      <t>现金</t>
    </r>
  </si>
  <si>
    <r>
      <rPr>
        <u/>
        <sz val="10"/>
        <color indexed="12"/>
        <rFont val="Arial Narrow"/>
        <charset val="134"/>
      </rPr>
      <t>5-</t>
    </r>
    <r>
      <rPr>
        <u/>
        <sz val="10"/>
        <color indexed="12"/>
        <rFont val="宋体"/>
        <charset val="134"/>
      </rPr>
      <t>流动负债</t>
    </r>
  </si>
  <si>
    <r>
      <rPr>
        <u/>
        <sz val="10"/>
        <color indexed="12"/>
        <rFont val="Arial Narrow"/>
        <charset val="134"/>
      </rPr>
      <t>5-1</t>
    </r>
    <r>
      <rPr>
        <u/>
        <sz val="10"/>
        <color indexed="12"/>
        <rFont val="宋体"/>
        <charset val="134"/>
      </rPr>
      <t>短期借款</t>
    </r>
  </si>
  <si>
    <r>
      <rPr>
        <u/>
        <sz val="10"/>
        <color indexed="12"/>
        <rFont val="Arial Narrow"/>
        <charset val="134"/>
      </rPr>
      <t>3-1-2</t>
    </r>
    <r>
      <rPr>
        <u/>
        <sz val="10"/>
        <color indexed="12"/>
        <rFont val="宋体"/>
        <charset val="134"/>
      </rPr>
      <t>货币资金</t>
    </r>
    <r>
      <rPr>
        <u/>
        <sz val="10"/>
        <color indexed="12"/>
        <rFont val="Arial Narrow"/>
        <charset val="134"/>
      </rPr>
      <t>-</t>
    </r>
    <r>
      <rPr>
        <u/>
        <sz val="10"/>
        <color indexed="12"/>
        <rFont val="宋体"/>
        <charset val="134"/>
      </rPr>
      <t>银行存款</t>
    </r>
  </si>
  <si>
    <r>
      <rPr>
        <u/>
        <sz val="10"/>
        <color indexed="12"/>
        <rFont val="Arial Narrow"/>
        <charset val="134"/>
      </rPr>
      <t>5-2</t>
    </r>
    <r>
      <rPr>
        <u/>
        <sz val="10"/>
        <color indexed="12"/>
        <rFont val="宋体"/>
        <charset val="134"/>
      </rPr>
      <t>交易性金融负债</t>
    </r>
  </si>
  <si>
    <r>
      <rPr>
        <u/>
        <sz val="10"/>
        <color indexed="12"/>
        <rFont val="Arial Narrow"/>
        <charset val="134"/>
      </rPr>
      <t>3-1-3</t>
    </r>
    <r>
      <rPr>
        <u/>
        <sz val="10"/>
        <color indexed="12"/>
        <rFont val="宋体"/>
        <charset val="134"/>
      </rPr>
      <t>货币资金</t>
    </r>
    <r>
      <rPr>
        <u/>
        <sz val="10"/>
        <color indexed="12"/>
        <rFont val="Arial Narrow"/>
        <charset val="134"/>
      </rPr>
      <t>-</t>
    </r>
    <r>
      <rPr>
        <u/>
        <sz val="10"/>
        <color indexed="12"/>
        <rFont val="宋体"/>
        <charset val="134"/>
      </rPr>
      <t>其他货币资金</t>
    </r>
  </si>
  <si>
    <r>
      <rPr>
        <u/>
        <sz val="10"/>
        <color indexed="12"/>
        <rFont val="Arial Narrow"/>
        <charset val="134"/>
      </rPr>
      <t>5-3</t>
    </r>
    <r>
      <rPr>
        <u/>
        <sz val="10"/>
        <color indexed="12"/>
        <rFont val="宋体"/>
        <charset val="134"/>
      </rPr>
      <t>应付票据</t>
    </r>
  </si>
  <si>
    <r>
      <rPr>
        <u/>
        <sz val="10"/>
        <color indexed="12"/>
        <rFont val="Arial Narrow"/>
        <charset val="134"/>
      </rPr>
      <t>3-2</t>
    </r>
    <r>
      <rPr>
        <u/>
        <sz val="10"/>
        <color indexed="12"/>
        <rFont val="宋体"/>
        <charset val="134"/>
      </rPr>
      <t>交易性金融资产</t>
    </r>
  </si>
  <si>
    <r>
      <rPr>
        <u/>
        <sz val="10"/>
        <color indexed="12"/>
        <rFont val="Arial Narrow"/>
        <charset val="134"/>
      </rPr>
      <t>3-2-1</t>
    </r>
    <r>
      <rPr>
        <u/>
        <sz val="10"/>
        <color indexed="12"/>
        <rFont val="宋体"/>
        <charset val="134"/>
      </rPr>
      <t>交易性</t>
    </r>
    <r>
      <rPr>
        <u/>
        <sz val="10"/>
        <color indexed="12"/>
        <rFont val="Arial Narrow"/>
        <charset val="134"/>
      </rPr>
      <t>-</t>
    </r>
    <r>
      <rPr>
        <u/>
        <sz val="10"/>
        <color indexed="12"/>
        <rFont val="宋体"/>
        <charset val="134"/>
      </rPr>
      <t>股票</t>
    </r>
  </si>
  <si>
    <r>
      <rPr>
        <u/>
        <sz val="10"/>
        <color indexed="12"/>
        <rFont val="Arial Narrow"/>
        <charset val="134"/>
      </rPr>
      <t>5-4</t>
    </r>
    <r>
      <rPr>
        <u/>
        <sz val="10"/>
        <color indexed="12"/>
        <rFont val="宋体"/>
        <charset val="134"/>
      </rPr>
      <t>应付账款</t>
    </r>
  </si>
  <si>
    <r>
      <rPr>
        <u/>
        <sz val="10"/>
        <color indexed="12"/>
        <rFont val="Arial Narrow"/>
        <charset val="134"/>
      </rPr>
      <t>3-2-2</t>
    </r>
    <r>
      <rPr>
        <u/>
        <sz val="10"/>
        <color indexed="12"/>
        <rFont val="宋体"/>
        <charset val="134"/>
      </rPr>
      <t>交易性</t>
    </r>
    <r>
      <rPr>
        <u/>
        <sz val="10"/>
        <color indexed="12"/>
        <rFont val="Arial Narrow"/>
        <charset val="134"/>
      </rPr>
      <t>-</t>
    </r>
    <r>
      <rPr>
        <u/>
        <sz val="10"/>
        <color indexed="12"/>
        <rFont val="宋体"/>
        <charset val="134"/>
      </rPr>
      <t>债券</t>
    </r>
  </si>
  <si>
    <r>
      <rPr>
        <u/>
        <sz val="10"/>
        <color indexed="12"/>
        <rFont val="Arial Narrow"/>
        <charset val="134"/>
      </rPr>
      <t>5-5</t>
    </r>
    <r>
      <rPr>
        <u/>
        <sz val="10"/>
        <color indexed="12"/>
        <rFont val="宋体"/>
        <charset val="134"/>
      </rPr>
      <t>预收款项</t>
    </r>
  </si>
  <si>
    <t>3-2-3交易性-基金</t>
  </si>
  <si>
    <r>
      <rPr>
        <u/>
        <sz val="10"/>
        <color indexed="12"/>
        <rFont val="Arial Narrow"/>
        <charset val="134"/>
      </rPr>
      <t>5-6</t>
    </r>
    <r>
      <rPr>
        <u/>
        <sz val="10"/>
        <color indexed="12"/>
        <rFont val="宋体"/>
        <charset val="134"/>
      </rPr>
      <t>职工薪酬</t>
    </r>
  </si>
  <si>
    <r>
      <rPr>
        <u/>
        <sz val="10"/>
        <color indexed="12"/>
        <rFont val="Arial Narrow"/>
        <charset val="134"/>
      </rPr>
      <t>3-3</t>
    </r>
    <r>
      <rPr>
        <u/>
        <sz val="10"/>
        <color indexed="12"/>
        <rFont val="宋体"/>
        <charset val="134"/>
      </rPr>
      <t>应收票据</t>
    </r>
  </si>
  <si>
    <r>
      <rPr>
        <u/>
        <sz val="10"/>
        <color indexed="12"/>
        <rFont val="Arial Narrow"/>
        <charset val="134"/>
      </rPr>
      <t>5-7</t>
    </r>
    <r>
      <rPr>
        <u/>
        <sz val="10"/>
        <color indexed="12"/>
        <rFont val="宋体"/>
        <charset val="134"/>
      </rPr>
      <t>应交税费</t>
    </r>
  </si>
  <si>
    <r>
      <rPr>
        <u/>
        <sz val="10"/>
        <color indexed="12"/>
        <rFont val="Arial Narrow"/>
        <charset val="134"/>
      </rPr>
      <t>3-4</t>
    </r>
    <r>
      <rPr>
        <u/>
        <sz val="10"/>
        <color indexed="12"/>
        <rFont val="宋体"/>
        <charset val="134"/>
      </rPr>
      <t>应收账款</t>
    </r>
  </si>
  <si>
    <r>
      <rPr>
        <u/>
        <sz val="10"/>
        <color indexed="12"/>
        <rFont val="Arial Narrow"/>
        <charset val="134"/>
      </rPr>
      <t>5-8</t>
    </r>
    <r>
      <rPr>
        <u/>
        <sz val="10"/>
        <color indexed="12"/>
        <rFont val="宋体"/>
        <charset val="134"/>
      </rPr>
      <t>应付利息</t>
    </r>
  </si>
  <si>
    <r>
      <rPr>
        <u/>
        <sz val="10"/>
        <color indexed="12"/>
        <rFont val="Arial Narrow"/>
        <charset val="134"/>
      </rPr>
      <t>3-5</t>
    </r>
    <r>
      <rPr>
        <u/>
        <sz val="10"/>
        <color indexed="12"/>
        <rFont val="宋体"/>
        <charset val="134"/>
      </rPr>
      <t>预付账款</t>
    </r>
  </si>
  <si>
    <r>
      <rPr>
        <u/>
        <sz val="10"/>
        <color indexed="12"/>
        <rFont val="Arial Narrow"/>
        <charset val="134"/>
      </rPr>
      <t>5-9</t>
    </r>
    <r>
      <rPr>
        <u/>
        <sz val="10"/>
        <color indexed="12"/>
        <rFont val="宋体"/>
        <charset val="134"/>
      </rPr>
      <t>应付股利（利润）</t>
    </r>
  </si>
  <si>
    <r>
      <rPr>
        <u/>
        <sz val="10"/>
        <color indexed="12"/>
        <rFont val="Arial Narrow"/>
        <charset val="134"/>
      </rPr>
      <t>3-6</t>
    </r>
    <r>
      <rPr>
        <u/>
        <sz val="10"/>
        <color indexed="12"/>
        <rFont val="宋体"/>
        <charset val="134"/>
      </rPr>
      <t>应收利息</t>
    </r>
  </si>
  <si>
    <r>
      <rPr>
        <u/>
        <sz val="10"/>
        <color indexed="12"/>
        <rFont val="Arial Narrow"/>
        <charset val="134"/>
      </rPr>
      <t>5-10</t>
    </r>
    <r>
      <rPr>
        <u/>
        <sz val="10"/>
        <color indexed="12"/>
        <rFont val="宋体"/>
        <charset val="134"/>
      </rPr>
      <t>其他应付款</t>
    </r>
  </si>
  <si>
    <r>
      <rPr>
        <u/>
        <sz val="10"/>
        <color indexed="12"/>
        <rFont val="Arial Narrow"/>
        <charset val="134"/>
      </rPr>
      <t>3-7</t>
    </r>
    <r>
      <rPr>
        <u/>
        <sz val="10"/>
        <color indexed="12"/>
        <rFont val="宋体"/>
        <charset val="134"/>
      </rPr>
      <t>应收股利</t>
    </r>
  </si>
  <si>
    <r>
      <rPr>
        <u/>
        <sz val="10"/>
        <color indexed="12"/>
        <rFont val="Arial Narrow"/>
        <charset val="134"/>
      </rPr>
      <t>5-11</t>
    </r>
    <r>
      <rPr>
        <u/>
        <sz val="10"/>
        <color indexed="12"/>
        <rFont val="宋体"/>
        <charset val="134"/>
      </rPr>
      <t>一年内到期的非流动负债</t>
    </r>
  </si>
  <si>
    <r>
      <rPr>
        <u/>
        <sz val="10"/>
        <color indexed="12"/>
        <rFont val="Arial Narrow"/>
        <charset val="134"/>
      </rPr>
      <t>3-8</t>
    </r>
    <r>
      <rPr>
        <u/>
        <sz val="10"/>
        <color indexed="12"/>
        <rFont val="宋体"/>
        <charset val="134"/>
      </rPr>
      <t>其他应收款</t>
    </r>
  </si>
  <si>
    <r>
      <rPr>
        <u/>
        <sz val="10"/>
        <color indexed="12"/>
        <rFont val="Arial Narrow"/>
        <charset val="134"/>
      </rPr>
      <t>5-12</t>
    </r>
    <r>
      <rPr>
        <u/>
        <sz val="10"/>
        <color indexed="12"/>
        <rFont val="宋体"/>
        <charset val="134"/>
      </rPr>
      <t>其他流动负债</t>
    </r>
  </si>
  <si>
    <r>
      <rPr>
        <u/>
        <sz val="10"/>
        <color indexed="12"/>
        <rFont val="Arial Narrow"/>
        <charset val="134"/>
      </rPr>
      <t>3-9</t>
    </r>
    <r>
      <rPr>
        <u/>
        <sz val="10"/>
        <color indexed="12"/>
        <rFont val="宋体"/>
        <charset val="134"/>
      </rPr>
      <t>存货</t>
    </r>
  </si>
  <si>
    <r>
      <rPr>
        <u/>
        <sz val="10"/>
        <color indexed="12"/>
        <rFont val="Arial Narrow"/>
        <charset val="134"/>
      </rPr>
      <t>3-9-1</t>
    </r>
    <r>
      <rPr>
        <u/>
        <sz val="10"/>
        <color indexed="12"/>
        <rFont val="宋体"/>
        <charset val="134"/>
      </rPr>
      <t>材料采购（在途物资）</t>
    </r>
  </si>
  <si>
    <r>
      <rPr>
        <u/>
        <sz val="10"/>
        <color indexed="12"/>
        <rFont val="Arial Narrow"/>
        <charset val="134"/>
      </rPr>
      <t>3-9-2</t>
    </r>
    <r>
      <rPr>
        <u/>
        <sz val="10"/>
        <color indexed="12"/>
        <rFont val="宋体"/>
        <charset val="134"/>
      </rPr>
      <t>原材料</t>
    </r>
  </si>
  <si>
    <r>
      <rPr>
        <u/>
        <sz val="10"/>
        <color indexed="12"/>
        <rFont val="Arial Narrow"/>
        <charset val="134"/>
      </rPr>
      <t>3-9-3</t>
    </r>
    <r>
      <rPr>
        <u/>
        <sz val="10"/>
        <color indexed="12"/>
        <rFont val="宋体"/>
        <charset val="134"/>
      </rPr>
      <t>在库周转材料</t>
    </r>
  </si>
  <si>
    <r>
      <rPr>
        <u/>
        <sz val="10"/>
        <color indexed="12"/>
        <rFont val="Arial Narrow"/>
        <charset val="134"/>
      </rPr>
      <t>6-</t>
    </r>
    <r>
      <rPr>
        <u/>
        <sz val="10"/>
        <color indexed="12"/>
        <rFont val="宋体"/>
        <charset val="134"/>
      </rPr>
      <t>非流动负债</t>
    </r>
  </si>
  <si>
    <r>
      <rPr>
        <u/>
        <sz val="10"/>
        <color indexed="12"/>
        <rFont val="Arial Narrow"/>
        <charset val="134"/>
      </rPr>
      <t>6-1</t>
    </r>
    <r>
      <rPr>
        <u/>
        <sz val="10"/>
        <color indexed="12"/>
        <rFont val="宋体"/>
        <charset val="134"/>
      </rPr>
      <t>长期借款</t>
    </r>
  </si>
  <si>
    <r>
      <rPr>
        <u/>
        <sz val="10"/>
        <color indexed="12"/>
        <rFont val="Arial Narrow"/>
        <charset val="134"/>
      </rPr>
      <t>3-9-4</t>
    </r>
    <r>
      <rPr>
        <u/>
        <sz val="10"/>
        <color indexed="12"/>
        <rFont val="宋体"/>
        <charset val="134"/>
      </rPr>
      <t>委托加工物资</t>
    </r>
  </si>
  <si>
    <r>
      <rPr>
        <u/>
        <sz val="10"/>
        <color indexed="12"/>
        <rFont val="Arial Narrow"/>
        <charset val="134"/>
      </rPr>
      <t>6-2</t>
    </r>
    <r>
      <rPr>
        <u/>
        <sz val="10"/>
        <color indexed="12"/>
        <rFont val="宋体"/>
        <charset val="134"/>
      </rPr>
      <t>应付债券</t>
    </r>
  </si>
  <si>
    <r>
      <rPr>
        <u/>
        <sz val="10"/>
        <color indexed="12"/>
        <rFont val="Arial Narrow"/>
        <charset val="134"/>
      </rPr>
      <t>3-9-5</t>
    </r>
    <r>
      <rPr>
        <u/>
        <sz val="10"/>
        <color indexed="12"/>
        <rFont val="宋体"/>
        <charset val="134"/>
      </rPr>
      <t>产成品（库存商品）</t>
    </r>
  </si>
  <si>
    <r>
      <rPr>
        <u/>
        <sz val="10"/>
        <color indexed="12"/>
        <rFont val="Arial Narrow"/>
        <charset val="134"/>
      </rPr>
      <t>6-3</t>
    </r>
    <r>
      <rPr>
        <u/>
        <sz val="10"/>
        <color indexed="12"/>
        <rFont val="宋体"/>
        <charset val="134"/>
      </rPr>
      <t>长期应付款</t>
    </r>
  </si>
  <si>
    <r>
      <rPr>
        <u/>
        <sz val="10"/>
        <color indexed="12"/>
        <rFont val="Arial Narrow"/>
        <charset val="134"/>
      </rPr>
      <t>3-9-6</t>
    </r>
    <r>
      <rPr>
        <u/>
        <sz val="10"/>
        <color indexed="12"/>
        <rFont val="宋体"/>
        <charset val="134"/>
      </rPr>
      <t>在产品（自制半成品）</t>
    </r>
  </si>
  <si>
    <r>
      <rPr>
        <u/>
        <sz val="10"/>
        <color indexed="12"/>
        <rFont val="Arial Narrow"/>
        <charset val="134"/>
      </rPr>
      <t>6-4</t>
    </r>
    <r>
      <rPr>
        <u/>
        <sz val="10"/>
        <color indexed="12"/>
        <rFont val="宋体"/>
        <charset val="134"/>
      </rPr>
      <t>专项应付款</t>
    </r>
  </si>
  <si>
    <r>
      <rPr>
        <u/>
        <sz val="10"/>
        <color indexed="12"/>
        <rFont val="Arial Narrow"/>
        <charset val="134"/>
      </rPr>
      <t>3-9-7</t>
    </r>
    <r>
      <rPr>
        <u/>
        <sz val="10"/>
        <color indexed="12"/>
        <rFont val="宋体"/>
        <charset val="134"/>
      </rPr>
      <t>发出商品</t>
    </r>
  </si>
  <si>
    <r>
      <rPr>
        <u/>
        <sz val="10"/>
        <color indexed="12"/>
        <rFont val="Arial Narrow"/>
        <charset val="134"/>
      </rPr>
      <t>6-5</t>
    </r>
    <r>
      <rPr>
        <u/>
        <sz val="10"/>
        <color indexed="12"/>
        <rFont val="宋体"/>
        <charset val="134"/>
      </rPr>
      <t>预计负债</t>
    </r>
  </si>
  <si>
    <r>
      <rPr>
        <u/>
        <sz val="10"/>
        <color indexed="12"/>
        <rFont val="Arial Narrow"/>
        <charset val="134"/>
      </rPr>
      <t>3-9-8</t>
    </r>
    <r>
      <rPr>
        <u/>
        <sz val="10"/>
        <color indexed="12"/>
        <rFont val="宋体"/>
        <charset val="134"/>
      </rPr>
      <t>在用周转材料</t>
    </r>
  </si>
  <si>
    <r>
      <rPr>
        <u/>
        <sz val="10"/>
        <color indexed="12"/>
        <rFont val="Arial Narrow"/>
        <charset val="134"/>
      </rPr>
      <t>6-6</t>
    </r>
    <r>
      <rPr>
        <u/>
        <sz val="10"/>
        <color indexed="12"/>
        <rFont val="宋体"/>
        <charset val="134"/>
      </rPr>
      <t>递延所得税负债</t>
    </r>
  </si>
  <si>
    <r>
      <rPr>
        <u/>
        <sz val="10"/>
        <color indexed="12"/>
        <rFont val="Arial Narrow"/>
        <charset val="134"/>
      </rPr>
      <t>3-10</t>
    </r>
    <r>
      <rPr>
        <u/>
        <sz val="10"/>
        <color indexed="12"/>
        <rFont val="宋体"/>
        <charset val="134"/>
      </rPr>
      <t>一年到期非流动资产</t>
    </r>
  </si>
  <si>
    <r>
      <rPr>
        <u/>
        <sz val="10"/>
        <color indexed="12"/>
        <rFont val="Arial Narrow"/>
        <charset val="134"/>
      </rPr>
      <t>6-7</t>
    </r>
    <r>
      <rPr>
        <u/>
        <sz val="10"/>
        <color indexed="12"/>
        <rFont val="宋体"/>
        <charset val="134"/>
      </rPr>
      <t>其他非流动负债</t>
    </r>
  </si>
  <si>
    <r>
      <rPr>
        <u/>
        <sz val="10"/>
        <color indexed="12"/>
        <rFont val="Arial Narrow"/>
        <charset val="134"/>
      </rPr>
      <t>3-11</t>
    </r>
    <r>
      <rPr>
        <u/>
        <sz val="10"/>
        <color indexed="12"/>
        <rFont val="宋体"/>
        <charset val="134"/>
      </rPr>
      <t>其他流动资产</t>
    </r>
  </si>
  <si>
    <r>
      <rPr>
        <u/>
        <sz val="10"/>
        <color indexed="12"/>
        <rFont val="Arial Narrow"/>
        <charset val="134"/>
      </rPr>
      <t>4-</t>
    </r>
    <r>
      <rPr>
        <u/>
        <sz val="10"/>
        <color indexed="12"/>
        <rFont val="宋体"/>
        <charset val="134"/>
      </rPr>
      <t>非流动资产</t>
    </r>
  </si>
  <si>
    <r>
      <rPr>
        <u/>
        <sz val="10"/>
        <color indexed="12"/>
        <rFont val="Arial Narrow"/>
        <charset val="134"/>
      </rPr>
      <t>4-1</t>
    </r>
    <r>
      <rPr>
        <u/>
        <sz val="10"/>
        <color indexed="12"/>
        <rFont val="宋体"/>
        <charset val="134"/>
      </rPr>
      <t>可供出售金融资产</t>
    </r>
  </si>
  <si>
    <r>
      <rPr>
        <u/>
        <sz val="10"/>
        <color indexed="12"/>
        <rFont val="Arial Narrow"/>
        <charset val="134"/>
      </rPr>
      <t>4-1-1</t>
    </r>
    <r>
      <rPr>
        <u/>
        <sz val="10"/>
        <color indexed="12"/>
        <rFont val="宋体"/>
        <charset val="134"/>
      </rPr>
      <t>可供出售</t>
    </r>
    <r>
      <rPr>
        <u/>
        <sz val="10"/>
        <color indexed="12"/>
        <rFont val="Arial Narrow"/>
        <charset val="134"/>
      </rPr>
      <t>-</t>
    </r>
    <r>
      <rPr>
        <u/>
        <sz val="10"/>
        <color indexed="12"/>
        <rFont val="宋体"/>
        <charset val="134"/>
      </rPr>
      <t>股票</t>
    </r>
  </si>
  <si>
    <r>
      <rPr>
        <u/>
        <sz val="10"/>
        <color indexed="12"/>
        <rFont val="Arial Narrow"/>
        <charset val="134"/>
      </rPr>
      <t>4-1-2</t>
    </r>
    <r>
      <rPr>
        <u/>
        <sz val="10"/>
        <color indexed="12"/>
        <rFont val="宋体"/>
        <charset val="134"/>
      </rPr>
      <t>可供出售</t>
    </r>
    <r>
      <rPr>
        <u/>
        <sz val="10"/>
        <color indexed="12"/>
        <rFont val="Arial Narrow"/>
        <charset val="134"/>
      </rPr>
      <t>-</t>
    </r>
    <r>
      <rPr>
        <u/>
        <sz val="10"/>
        <color indexed="12"/>
        <rFont val="宋体"/>
        <charset val="134"/>
      </rPr>
      <t>债券</t>
    </r>
  </si>
  <si>
    <r>
      <rPr>
        <u/>
        <sz val="10"/>
        <color indexed="12"/>
        <rFont val="Arial Narrow"/>
        <charset val="134"/>
      </rPr>
      <t>4-1-3</t>
    </r>
    <r>
      <rPr>
        <u/>
        <sz val="10"/>
        <color indexed="12"/>
        <rFont val="宋体"/>
        <charset val="134"/>
      </rPr>
      <t>可供出售</t>
    </r>
    <r>
      <rPr>
        <u/>
        <sz val="10"/>
        <color indexed="12"/>
        <rFont val="Arial Narrow"/>
        <charset val="134"/>
      </rPr>
      <t>-</t>
    </r>
    <r>
      <rPr>
        <u/>
        <sz val="10"/>
        <color indexed="12"/>
        <rFont val="宋体"/>
        <charset val="134"/>
      </rPr>
      <t>其他</t>
    </r>
  </si>
  <si>
    <r>
      <rPr>
        <u/>
        <sz val="10"/>
        <color indexed="12"/>
        <rFont val="Arial Narrow"/>
        <charset val="134"/>
      </rPr>
      <t>4-2</t>
    </r>
    <r>
      <rPr>
        <u/>
        <sz val="10"/>
        <color indexed="12"/>
        <rFont val="宋体"/>
        <charset val="134"/>
      </rPr>
      <t>持有至到期投资</t>
    </r>
  </si>
  <si>
    <r>
      <rPr>
        <u/>
        <sz val="10"/>
        <color indexed="12"/>
        <rFont val="Arial Narrow"/>
        <charset val="134"/>
      </rPr>
      <t>4-3</t>
    </r>
    <r>
      <rPr>
        <u/>
        <sz val="10"/>
        <color indexed="12"/>
        <rFont val="宋体"/>
        <charset val="134"/>
      </rPr>
      <t>长期应收款</t>
    </r>
  </si>
  <si>
    <r>
      <rPr>
        <u/>
        <sz val="10"/>
        <color indexed="12"/>
        <rFont val="Arial Narrow"/>
        <charset val="134"/>
      </rPr>
      <t>4-4</t>
    </r>
    <r>
      <rPr>
        <u/>
        <sz val="10"/>
        <color indexed="12"/>
        <rFont val="宋体"/>
        <charset val="134"/>
      </rPr>
      <t>长期股权投资</t>
    </r>
  </si>
  <si>
    <r>
      <rPr>
        <u/>
        <sz val="10"/>
        <color indexed="12"/>
        <rFont val="Arial Narrow"/>
        <charset val="134"/>
      </rPr>
      <t>4-5</t>
    </r>
    <r>
      <rPr>
        <u/>
        <sz val="10"/>
        <color indexed="12"/>
        <rFont val="宋体"/>
        <charset val="134"/>
      </rPr>
      <t>投资性房地产</t>
    </r>
  </si>
  <si>
    <t>4-5-1投资性-房屋（成本模式）</t>
  </si>
  <si>
    <t>4-5-2投资性-房屋（公允模式）</t>
  </si>
  <si>
    <t>4-5-3投资性-土地（成本模式）</t>
  </si>
  <si>
    <t>4-5-4投资性-土地（公允模式）</t>
  </si>
  <si>
    <r>
      <rPr>
        <u/>
        <sz val="10"/>
        <color indexed="12"/>
        <rFont val="Arial Narrow"/>
        <charset val="134"/>
      </rPr>
      <t>4-6</t>
    </r>
    <r>
      <rPr>
        <u/>
        <sz val="10"/>
        <color indexed="12"/>
        <rFont val="宋体"/>
        <charset val="134"/>
      </rPr>
      <t>固定资产</t>
    </r>
  </si>
  <si>
    <r>
      <rPr>
        <u/>
        <sz val="10"/>
        <color indexed="12"/>
        <rFont val="Arial Narrow"/>
        <charset val="134"/>
      </rPr>
      <t>4-6-1</t>
    </r>
    <r>
      <rPr>
        <u/>
        <sz val="10"/>
        <color indexed="12"/>
        <rFont val="宋体"/>
        <charset val="134"/>
      </rPr>
      <t>房屋建筑物</t>
    </r>
  </si>
  <si>
    <r>
      <rPr>
        <u/>
        <sz val="10"/>
        <color indexed="12"/>
        <rFont val="Arial Narrow"/>
        <charset val="134"/>
      </rPr>
      <t>4-6-2</t>
    </r>
    <r>
      <rPr>
        <u/>
        <sz val="10"/>
        <color indexed="12"/>
        <rFont val="宋体"/>
        <charset val="134"/>
      </rPr>
      <t>构筑物</t>
    </r>
  </si>
  <si>
    <r>
      <rPr>
        <u/>
        <sz val="10"/>
        <color indexed="12"/>
        <rFont val="Arial Narrow"/>
        <charset val="134"/>
      </rPr>
      <t>4-6-3</t>
    </r>
    <r>
      <rPr>
        <u/>
        <sz val="10"/>
        <color indexed="12"/>
        <rFont val="宋体"/>
        <charset val="134"/>
      </rPr>
      <t>管道及沟槽</t>
    </r>
  </si>
  <si>
    <r>
      <rPr>
        <u/>
        <sz val="10"/>
        <color indexed="12"/>
        <rFont val="Arial Narrow"/>
        <charset val="134"/>
      </rPr>
      <t>4-6-4</t>
    </r>
    <r>
      <rPr>
        <u/>
        <sz val="10"/>
        <color indexed="12"/>
        <rFont val="宋体"/>
        <charset val="134"/>
      </rPr>
      <t>机器设备</t>
    </r>
  </si>
  <si>
    <r>
      <rPr>
        <u/>
        <sz val="10"/>
        <color indexed="12"/>
        <rFont val="Arial Narrow"/>
        <charset val="134"/>
      </rPr>
      <t>4-6-5</t>
    </r>
    <r>
      <rPr>
        <u/>
        <sz val="10"/>
        <color indexed="12"/>
        <rFont val="宋体"/>
        <charset val="134"/>
      </rPr>
      <t>车辆</t>
    </r>
  </si>
  <si>
    <r>
      <rPr>
        <u/>
        <sz val="10"/>
        <color indexed="12"/>
        <rFont val="Arial Narrow"/>
        <charset val="134"/>
      </rPr>
      <t>4-6-6</t>
    </r>
    <r>
      <rPr>
        <u/>
        <sz val="10"/>
        <color indexed="12"/>
        <rFont val="宋体"/>
        <charset val="134"/>
      </rPr>
      <t>电子设备</t>
    </r>
  </si>
  <si>
    <r>
      <rPr>
        <u/>
        <sz val="10"/>
        <color indexed="12"/>
        <rFont val="Arial Narrow"/>
        <charset val="134"/>
      </rPr>
      <t>4-6-7</t>
    </r>
    <r>
      <rPr>
        <u/>
        <sz val="10"/>
        <color indexed="12"/>
        <rFont val="宋体"/>
        <charset val="134"/>
      </rPr>
      <t>土地</t>
    </r>
  </si>
  <si>
    <r>
      <rPr>
        <u/>
        <sz val="10"/>
        <color indexed="12"/>
        <rFont val="Arial Narrow"/>
        <charset val="134"/>
      </rPr>
      <t>4-7</t>
    </r>
    <r>
      <rPr>
        <u/>
        <sz val="10"/>
        <color indexed="12"/>
        <rFont val="宋体"/>
        <charset val="134"/>
      </rPr>
      <t>在建工程</t>
    </r>
  </si>
  <si>
    <r>
      <rPr>
        <u/>
        <sz val="10"/>
        <color indexed="12"/>
        <rFont val="Arial Narrow"/>
        <charset val="134"/>
      </rPr>
      <t>4-7-1</t>
    </r>
    <r>
      <rPr>
        <u/>
        <sz val="10"/>
        <color indexed="12"/>
        <rFont val="宋体"/>
        <charset val="134"/>
      </rPr>
      <t>在建工程</t>
    </r>
    <r>
      <rPr>
        <u/>
        <sz val="10"/>
        <color indexed="12"/>
        <rFont val="Arial Narrow"/>
        <charset val="134"/>
      </rPr>
      <t>-</t>
    </r>
    <r>
      <rPr>
        <u/>
        <sz val="10"/>
        <color indexed="12"/>
        <rFont val="宋体"/>
        <charset val="134"/>
      </rPr>
      <t>土建工程</t>
    </r>
  </si>
  <si>
    <r>
      <rPr>
        <u/>
        <sz val="10"/>
        <color indexed="12"/>
        <rFont val="Arial Narrow"/>
        <charset val="134"/>
      </rPr>
      <t>4-7-2</t>
    </r>
    <r>
      <rPr>
        <u/>
        <sz val="10"/>
        <color indexed="12"/>
        <rFont val="宋体"/>
        <charset val="134"/>
      </rPr>
      <t>在建工程</t>
    </r>
    <r>
      <rPr>
        <u/>
        <sz val="10"/>
        <color indexed="12"/>
        <rFont val="Arial Narrow"/>
        <charset val="134"/>
      </rPr>
      <t>-</t>
    </r>
    <r>
      <rPr>
        <u/>
        <sz val="10"/>
        <color indexed="12"/>
        <rFont val="宋体"/>
        <charset val="134"/>
      </rPr>
      <t>设备安装工程</t>
    </r>
  </si>
  <si>
    <r>
      <rPr>
        <u/>
        <sz val="10"/>
        <color indexed="12"/>
        <rFont val="Arial Narrow"/>
        <charset val="134"/>
      </rPr>
      <t>4-8</t>
    </r>
    <r>
      <rPr>
        <u/>
        <sz val="10"/>
        <color indexed="12"/>
        <rFont val="宋体"/>
        <charset val="134"/>
      </rPr>
      <t>工程物资</t>
    </r>
  </si>
  <si>
    <r>
      <rPr>
        <u/>
        <sz val="10"/>
        <color indexed="12"/>
        <rFont val="Arial Narrow"/>
        <charset val="134"/>
      </rPr>
      <t>4-9</t>
    </r>
    <r>
      <rPr>
        <u/>
        <sz val="10"/>
        <color indexed="12"/>
        <rFont val="宋体"/>
        <charset val="134"/>
      </rPr>
      <t>固定资产清理</t>
    </r>
  </si>
  <si>
    <r>
      <rPr>
        <u/>
        <sz val="10"/>
        <color indexed="12"/>
        <rFont val="Arial Narrow"/>
        <charset val="134"/>
      </rPr>
      <t>4-10</t>
    </r>
    <r>
      <rPr>
        <u/>
        <sz val="10"/>
        <color indexed="12"/>
        <rFont val="宋体"/>
        <charset val="134"/>
      </rPr>
      <t>生产性生物资产</t>
    </r>
  </si>
  <si>
    <r>
      <rPr>
        <u/>
        <sz val="10"/>
        <color indexed="12"/>
        <rFont val="Arial Narrow"/>
        <charset val="134"/>
      </rPr>
      <t>4-11</t>
    </r>
    <r>
      <rPr>
        <u/>
        <sz val="10"/>
        <color indexed="12"/>
        <rFont val="宋体"/>
        <charset val="134"/>
      </rPr>
      <t>油气资产</t>
    </r>
  </si>
  <si>
    <r>
      <rPr>
        <u/>
        <sz val="10"/>
        <color indexed="12"/>
        <rFont val="Arial Narrow"/>
        <charset val="134"/>
      </rPr>
      <t>4-12</t>
    </r>
    <r>
      <rPr>
        <u/>
        <sz val="10"/>
        <color indexed="12"/>
        <rFont val="宋体"/>
        <charset val="134"/>
      </rPr>
      <t>无形资产</t>
    </r>
  </si>
  <si>
    <r>
      <rPr>
        <u/>
        <sz val="10"/>
        <color indexed="12"/>
        <rFont val="Arial Narrow"/>
        <charset val="134"/>
      </rPr>
      <t>4-12-1</t>
    </r>
    <r>
      <rPr>
        <u/>
        <sz val="10"/>
        <color indexed="12"/>
        <rFont val="宋体"/>
        <charset val="134"/>
      </rPr>
      <t>无形</t>
    </r>
    <r>
      <rPr>
        <u/>
        <sz val="10"/>
        <color indexed="12"/>
        <rFont val="Arial Narrow"/>
        <charset val="134"/>
      </rPr>
      <t>-</t>
    </r>
    <r>
      <rPr>
        <u/>
        <sz val="10"/>
        <color indexed="12"/>
        <rFont val="宋体"/>
        <charset val="134"/>
      </rPr>
      <t>土地使用权</t>
    </r>
  </si>
  <si>
    <r>
      <rPr>
        <u/>
        <sz val="10"/>
        <color indexed="12"/>
        <rFont val="Arial Narrow"/>
        <charset val="134"/>
      </rPr>
      <t>4-12-2</t>
    </r>
    <r>
      <rPr>
        <u/>
        <sz val="10"/>
        <color indexed="12"/>
        <rFont val="宋体"/>
        <charset val="134"/>
      </rPr>
      <t>无形</t>
    </r>
    <r>
      <rPr>
        <u/>
        <sz val="10"/>
        <color indexed="12"/>
        <rFont val="Arial Narrow"/>
        <charset val="134"/>
      </rPr>
      <t>-</t>
    </r>
    <r>
      <rPr>
        <u/>
        <sz val="10"/>
        <color indexed="12"/>
        <rFont val="宋体"/>
        <charset val="134"/>
      </rPr>
      <t>矿业权</t>
    </r>
  </si>
  <si>
    <r>
      <rPr>
        <u/>
        <sz val="10"/>
        <color indexed="12"/>
        <rFont val="Arial Narrow"/>
        <charset val="134"/>
      </rPr>
      <t>4-12-3</t>
    </r>
    <r>
      <rPr>
        <u/>
        <sz val="10"/>
        <color indexed="12"/>
        <rFont val="宋体"/>
        <charset val="134"/>
      </rPr>
      <t>无形</t>
    </r>
    <r>
      <rPr>
        <u/>
        <sz val="10"/>
        <color indexed="12"/>
        <rFont val="Arial Narrow"/>
        <charset val="134"/>
      </rPr>
      <t>-</t>
    </r>
    <r>
      <rPr>
        <u/>
        <sz val="10"/>
        <color indexed="12"/>
        <rFont val="宋体"/>
        <charset val="134"/>
      </rPr>
      <t>其他</t>
    </r>
  </si>
  <si>
    <r>
      <rPr>
        <u/>
        <sz val="10"/>
        <color indexed="12"/>
        <rFont val="Arial Narrow"/>
        <charset val="134"/>
      </rPr>
      <t>4-13</t>
    </r>
    <r>
      <rPr>
        <u/>
        <sz val="10"/>
        <color indexed="12"/>
        <rFont val="宋体"/>
        <charset val="134"/>
      </rPr>
      <t>开发支出</t>
    </r>
  </si>
  <si>
    <r>
      <rPr>
        <u/>
        <sz val="10"/>
        <color indexed="12"/>
        <rFont val="Arial Narrow"/>
        <charset val="134"/>
      </rPr>
      <t>4-14</t>
    </r>
    <r>
      <rPr>
        <u/>
        <sz val="10"/>
        <color indexed="12"/>
        <rFont val="宋体"/>
        <charset val="134"/>
      </rPr>
      <t>商誉</t>
    </r>
  </si>
  <si>
    <r>
      <rPr>
        <u/>
        <sz val="10"/>
        <color indexed="12"/>
        <rFont val="Arial Narrow"/>
        <charset val="134"/>
      </rPr>
      <t>4-15</t>
    </r>
    <r>
      <rPr>
        <u/>
        <sz val="10"/>
        <color indexed="12"/>
        <rFont val="宋体"/>
        <charset val="134"/>
      </rPr>
      <t>长期待摊费用</t>
    </r>
  </si>
  <si>
    <r>
      <rPr>
        <u/>
        <sz val="10"/>
        <color indexed="12"/>
        <rFont val="Arial Narrow"/>
        <charset val="134"/>
      </rPr>
      <t>4-16</t>
    </r>
    <r>
      <rPr>
        <u/>
        <sz val="10"/>
        <color indexed="12"/>
        <rFont val="宋体"/>
        <charset val="134"/>
      </rPr>
      <t>递延所得税资产</t>
    </r>
  </si>
  <si>
    <r>
      <rPr>
        <u/>
        <sz val="10"/>
        <color indexed="12"/>
        <rFont val="Arial Narrow"/>
        <charset val="134"/>
      </rPr>
      <t>4-17</t>
    </r>
    <r>
      <rPr>
        <u/>
        <sz val="10"/>
        <color indexed="12"/>
        <rFont val="宋体"/>
        <charset val="134"/>
      </rPr>
      <t>其他非流动资产</t>
    </r>
  </si>
  <si>
    <t>评估明细表申报系统使用说明</t>
  </si>
  <si>
    <t>返回索引页</t>
  </si>
  <si>
    <t>1、</t>
  </si>
  <si>
    <t>本工作簿用于资产评估委托方或产权持有单位对评估基准日下的委估资产及负债的账面价值的申报；</t>
  </si>
  <si>
    <r>
      <rPr>
        <b/>
        <sz val="12"/>
        <rFont val="仿宋_GB2312"/>
        <charset val="134"/>
      </rPr>
      <t>填表人员只需填写</t>
    </r>
    <r>
      <rPr>
        <b/>
        <sz val="12"/>
        <color indexed="12"/>
        <rFont val="仿宋_GB2312"/>
        <charset val="134"/>
      </rPr>
      <t>封面信息</t>
    </r>
    <r>
      <rPr>
        <b/>
        <sz val="12"/>
        <rFont val="仿宋_GB2312"/>
        <charset val="134"/>
      </rPr>
      <t>及</t>
    </r>
    <r>
      <rPr>
        <b/>
        <sz val="12"/>
        <color indexed="12"/>
        <rFont val="仿宋_GB2312"/>
        <charset val="134"/>
      </rPr>
      <t>明细表</t>
    </r>
    <r>
      <rPr>
        <b/>
        <sz val="12"/>
        <rFont val="仿宋_GB2312"/>
        <charset val="134"/>
      </rPr>
      <t>部分中</t>
    </r>
    <r>
      <rPr>
        <b/>
        <sz val="12"/>
        <color indexed="12"/>
        <rFont val="仿宋_GB2312"/>
        <charset val="134"/>
      </rPr>
      <t>标记黄色的列次</t>
    </r>
    <r>
      <rPr>
        <b/>
        <sz val="12"/>
        <rFont val="仿宋_GB2312"/>
        <charset val="134"/>
      </rPr>
      <t>，汇总表中只需填写涂黄色部分（准备）数据，</t>
    </r>
  </si>
  <si>
    <t>2、</t>
  </si>
  <si>
    <t>填表人员在填表过程中请关注明细表下方的填表注释,按照注释要求进行填写。</t>
  </si>
  <si>
    <t>3、</t>
  </si>
  <si>
    <t>此表各科目明细表填写完毕后的合计数，应与本次资产评估范围内的资产评估基准日的资产负债表的数据相符；</t>
  </si>
  <si>
    <t>如有债权、债务性资产的未达、坏帐及实物性资产的毁损、报废等特别的事项应在相应备注栏中说明；</t>
  </si>
  <si>
    <t>4、</t>
  </si>
  <si>
    <t>明细表中如有日期档，除各明细表中有具体要求外，其格式应为“XXXX-XX”；</t>
  </si>
  <si>
    <r>
      <rPr>
        <sz val="12"/>
        <rFont val="仿宋_GB2312"/>
        <charset val="134"/>
      </rPr>
      <t xml:space="preserve">    例：</t>
    </r>
    <r>
      <rPr>
        <sz val="12"/>
        <color indexed="10"/>
        <rFont val="仿宋_GB2312"/>
        <charset val="134"/>
      </rPr>
      <t>“2000年09月10日”应填为“2000-9-10”</t>
    </r>
  </si>
  <si>
    <t>如无法确定具体月份，请将月份填为06月30日；</t>
  </si>
  <si>
    <t xml:space="preserve">    例：“2000年”应填为“2000--6-30”</t>
  </si>
  <si>
    <t>如为累计发生的业务，请将发生日期填为最后一笔业务的发生日期；</t>
  </si>
  <si>
    <t>5、</t>
  </si>
  <si>
    <r>
      <rPr>
        <sz val="12"/>
        <rFont val="仿宋_GB2312"/>
        <charset val="134"/>
      </rPr>
      <t>如明细表的行数不够时，</t>
    </r>
    <r>
      <rPr>
        <b/>
        <sz val="12"/>
        <color indexed="40"/>
        <rFont val="仿宋_GB2312"/>
        <charset val="134"/>
      </rPr>
      <t>请填表人员在首行的下一行及“合计”的上两行进行插入行，以免汇总表的公式链接被破坏</t>
    </r>
    <r>
      <rPr>
        <sz val="12"/>
        <rFont val="仿宋_GB2312"/>
        <charset val="134"/>
      </rPr>
      <t>。</t>
    </r>
  </si>
  <si>
    <t>6、</t>
  </si>
  <si>
    <r>
      <rPr>
        <sz val="12"/>
        <rFont val="仿宋_GB2312"/>
        <charset val="134"/>
      </rPr>
      <t>填表人可通过“索引目录”来选择要查看或修改的科目</t>
    </r>
    <r>
      <rPr>
        <sz val="12"/>
        <rFont val="Times New Roman"/>
        <charset val="134"/>
      </rPr>
      <t>,</t>
    </r>
    <r>
      <rPr>
        <sz val="12"/>
        <rFont val="仿宋_GB2312"/>
        <charset val="134"/>
      </rPr>
      <t>通过“返回索引页”按纽可返回“选择目录”</t>
    </r>
  </si>
  <si>
    <t>7、</t>
  </si>
  <si>
    <t>填表人可通过点击各汇总表中的“科目名称”进入各明细表，再通过点击各工作表左上角的“返回”来返回上一级科目表。</t>
  </si>
  <si>
    <t>8、</t>
  </si>
  <si>
    <r>
      <rPr>
        <b/>
        <u/>
        <sz val="12"/>
        <color indexed="62"/>
        <rFont val="仿宋_GB2312"/>
        <charset val="134"/>
      </rPr>
      <t>存货跌价准备在存货汇总表中填列</t>
    </r>
    <r>
      <rPr>
        <b/>
        <sz val="12"/>
        <color indexed="62"/>
        <rFont val="仿宋_GB2312"/>
        <charset val="134"/>
      </rPr>
      <t>。</t>
    </r>
  </si>
  <si>
    <t>特别提示：</t>
  </si>
  <si>
    <t>除以上要求企业填写的或按具体情况评估人员另作要求填写的档或项，企业不应对此套表的其它部分</t>
  </si>
  <si>
    <t>作任何修改变动，谢谢合作！</t>
  </si>
  <si>
    <t>如有疑问请与我公司联系</t>
  </si>
  <si>
    <t>本套明细表的所有汇总表都作了锁定保护，保护密码是：</t>
  </si>
  <si>
    <t>企业填写以下内容:</t>
  </si>
  <si>
    <t>金额单位：人民币元</t>
  </si>
  <si>
    <r>
      <rPr>
        <b/>
        <sz val="10"/>
        <rFont val="宋体"/>
        <charset val="134"/>
      </rPr>
      <t>被评估单位（产权持有单位）</t>
    </r>
    <r>
      <rPr>
        <b/>
        <sz val="10"/>
        <rFont val="Times New Roman"/>
        <charset val="134"/>
      </rPr>
      <t>:</t>
    </r>
  </si>
  <si>
    <t>中文</t>
  </si>
  <si>
    <t>唐山某某公司</t>
  </si>
  <si>
    <t>法定代表人</t>
  </si>
  <si>
    <t>李某</t>
  </si>
  <si>
    <t>手机号码</t>
  </si>
  <si>
    <t>英文</t>
  </si>
  <si>
    <t>法定地址</t>
  </si>
  <si>
    <t>唐山市路北区</t>
  </si>
  <si>
    <t>邮政编码</t>
  </si>
  <si>
    <t>总经理</t>
  </si>
  <si>
    <t>办公地址</t>
  </si>
  <si>
    <t>财务负责人</t>
  </si>
  <si>
    <t>刘某</t>
  </si>
  <si>
    <t>办公电话</t>
  </si>
  <si>
    <t>传真</t>
  </si>
  <si>
    <t>E-mail</t>
  </si>
  <si>
    <t>项目联系人</t>
  </si>
  <si>
    <t>陈某</t>
  </si>
  <si>
    <t>经营范围</t>
  </si>
  <si>
    <t>企业会计</t>
  </si>
  <si>
    <t>郑某</t>
  </si>
  <si>
    <t>经济性质</t>
  </si>
  <si>
    <t>国有</t>
  </si>
  <si>
    <t>总资产额</t>
  </si>
  <si>
    <t>营业收入</t>
  </si>
  <si>
    <t>主管工商机关</t>
  </si>
  <si>
    <t>唐山市工商行政管理局</t>
  </si>
  <si>
    <t>营业执照号码</t>
  </si>
  <si>
    <t>所属行业</t>
  </si>
  <si>
    <t>机械制造</t>
  </si>
  <si>
    <t>净资产额</t>
  </si>
  <si>
    <t>税后利润</t>
  </si>
  <si>
    <t>主管税务机关</t>
  </si>
  <si>
    <t>批准机关及证书号码</t>
  </si>
  <si>
    <t>开业日期</t>
  </si>
  <si>
    <t>休假日</t>
  </si>
  <si>
    <t>财务结账日</t>
  </si>
  <si>
    <t>执行会计制度</t>
  </si>
  <si>
    <t>新会计制度</t>
  </si>
  <si>
    <t>前五名投资者（股东）名称</t>
  </si>
  <si>
    <t>注册资本</t>
  </si>
  <si>
    <t>实收资本</t>
  </si>
  <si>
    <t>金额</t>
  </si>
  <si>
    <t>出资比例</t>
  </si>
  <si>
    <t>合计</t>
  </si>
  <si>
    <t>主要长期投资单位（或异地分支机构）名称</t>
  </si>
  <si>
    <t>地址</t>
  </si>
  <si>
    <t>注册资金</t>
  </si>
  <si>
    <t>持股比例</t>
  </si>
  <si>
    <t>核算方式</t>
  </si>
  <si>
    <t>前注册会计师审计结论</t>
  </si>
  <si>
    <t>前评估情况</t>
  </si>
  <si>
    <t>评估机构填写以下内容:</t>
  </si>
  <si>
    <t>委托项目</t>
  </si>
  <si>
    <t>类别</t>
  </si>
  <si>
    <t>项目编号</t>
  </si>
  <si>
    <t>作业日期</t>
  </si>
  <si>
    <t>目的</t>
  </si>
  <si>
    <t>报告编号</t>
  </si>
  <si>
    <r>
      <rPr>
        <b/>
        <sz val="10"/>
        <rFont val="宋体"/>
        <charset val="134"/>
      </rPr>
      <t>填表日期</t>
    </r>
  </si>
  <si>
    <t>范围</t>
  </si>
  <si>
    <t>项目负责人：</t>
  </si>
  <si>
    <t>法定代表人：</t>
  </si>
  <si>
    <t>评估机构：</t>
  </si>
  <si>
    <t>签字注册资产评估师：</t>
  </si>
  <si>
    <t>周晓阳   邵立忠</t>
  </si>
  <si>
    <t>流动资产</t>
  </si>
  <si>
    <t>设备</t>
  </si>
  <si>
    <t>房屋</t>
  </si>
  <si>
    <t>土地</t>
  </si>
  <si>
    <r>
      <rPr>
        <b/>
        <sz val="10"/>
        <rFont val="宋体"/>
        <charset val="134"/>
      </rPr>
      <t>被评估单位填表人</t>
    </r>
    <r>
      <rPr>
        <b/>
        <sz val="10"/>
        <rFont val="Times New Roman"/>
        <charset val="134"/>
      </rPr>
      <t>:</t>
    </r>
  </si>
  <si>
    <r>
      <rPr>
        <b/>
        <sz val="10"/>
        <rFont val="宋体"/>
        <charset val="134"/>
      </rPr>
      <t>评估人员</t>
    </r>
    <r>
      <rPr>
        <b/>
        <sz val="10"/>
        <rFont val="Times New Roman"/>
        <charset val="134"/>
      </rPr>
      <t>:</t>
    </r>
  </si>
  <si>
    <t>资产担保抵押情况调查表</t>
  </si>
  <si>
    <t>金额单位：万元</t>
  </si>
  <si>
    <t>序号</t>
  </si>
  <si>
    <t>被担保单位名称</t>
  </si>
  <si>
    <t>债权人名称</t>
  </si>
  <si>
    <t>担保形式、抵押物名称</t>
  </si>
  <si>
    <t>担保项目名称及主要责任</t>
  </si>
  <si>
    <t>担保金额</t>
  </si>
  <si>
    <t>担保有效期限</t>
  </si>
  <si>
    <t>批准人</t>
  </si>
  <si>
    <t>1</t>
  </si>
  <si>
    <t>2</t>
  </si>
  <si>
    <t>3</t>
  </si>
  <si>
    <t>4</t>
  </si>
  <si>
    <t>5</t>
  </si>
  <si>
    <t>6</t>
  </si>
  <si>
    <t>7</t>
  </si>
  <si>
    <t>8</t>
  </si>
  <si>
    <t>9</t>
  </si>
  <si>
    <t>10</t>
  </si>
  <si>
    <t>资产占有单位应认真清查填写详细情况，无担保者要如实说明。</t>
  </si>
  <si>
    <t>填表人：</t>
  </si>
  <si>
    <t>日期：</t>
  </si>
  <si>
    <t>重大未决诉讼情况调查表</t>
  </si>
  <si>
    <t>被评估单位地位</t>
  </si>
  <si>
    <t>对方当事人</t>
  </si>
  <si>
    <t>诉讼标的</t>
  </si>
  <si>
    <t>诉讼金额</t>
  </si>
  <si>
    <t>案件进展情况</t>
  </si>
  <si>
    <t>估计损失或收益</t>
  </si>
  <si>
    <t>备注</t>
  </si>
  <si>
    <t>填表说明：被评估单位地位：1、原告；2、被告；3、第三人。</t>
  </si>
  <si>
    <t>租赁事项明细表</t>
  </si>
  <si>
    <r>
      <rPr>
        <sz val="10"/>
        <rFont val="宋体"/>
        <charset val="134"/>
      </rPr>
      <t>承租</t>
    </r>
    <r>
      <rPr>
        <sz val="10"/>
        <rFont val="Times New Roman"/>
        <charset val="134"/>
      </rPr>
      <t>/</t>
    </r>
    <r>
      <rPr>
        <sz val="10"/>
        <rFont val="宋体"/>
        <charset val="134"/>
      </rPr>
      <t>出租</t>
    </r>
  </si>
  <si>
    <r>
      <rPr>
        <sz val="10"/>
        <rFont val="宋体"/>
        <charset val="134"/>
      </rPr>
      <t>承租方</t>
    </r>
    <r>
      <rPr>
        <sz val="10"/>
        <rFont val="Times New Roman"/>
        <charset val="134"/>
      </rPr>
      <t>/</t>
    </r>
    <r>
      <rPr>
        <sz val="10"/>
        <rFont val="宋体"/>
        <charset val="134"/>
      </rPr>
      <t>出租方名称</t>
    </r>
  </si>
  <si>
    <t>租赁资产名称</t>
  </si>
  <si>
    <t>账面价值</t>
  </si>
  <si>
    <r>
      <rPr>
        <sz val="10"/>
        <rFont val="宋体"/>
        <charset val="134"/>
      </rPr>
      <t>起租日期</t>
    </r>
  </si>
  <si>
    <r>
      <rPr>
        <sz val="10"/>
        <rFont val="宋体"/>
        <charset val="134"/>
      </rPr>
      <t>止租日期</t>
    </r>
  </si>
  <si>
    <t>租金</t>
  </si>
  <si>
    <r>
      <rPr>
        <sz val="10"/>
        <rFont val="宋体"/>
        <charset val="134"/>
      </rPr>
      <t>备注</t>
    </r>
  </si>
  <si>
    <t>填表日期：</t>
  </si>
  <si>
    <t>资产</t>
  </si>
  <si>
    <t>期初数</t>
  </si>
  <si>
    <t>期末数</t>
  </si>
  <si>
    <t>负债及所有者权益</t>
  </si>
  <si>
    <t>流动资产：</t>
  </si>
  <si>
    <t>流动负债：</t>
  </si>
  <si>
    <t>货币资金</t>
  </si>
  <si>
    <t>预付款项</t>
  </si>
  <si>
    <t>预收款项</t>
  </si>
  <si>
    <t>存货</t>
  </si>
  <si>
    <t>一年内到期的非流动资产</t>
  </si>
  <si>
    <t>其他流动资产</t>
  </si>
  <si>
    <t>一年内到期的非流动负债</t>
  </si>
  <si>
    <t>流动资产合计</t>
  </si>
  <si>
    <t>其他流动负债</t>
  </si>
  <si>
    <t>非流动资产：</t>
  </si>
  <si>
    <t>流动负债合计</t>
  </si>
  <si>
    <t>非流动负债：</t>
  </si>
  <si>
    <t>其他非流动负债</t>
  </si>
  <si>
    <t>非流动负债合计</t>
  </si>
  <si>
    <t>负债合计</t>
  </si>
  <si>
    <t>所有者权益：</t>
  </si>
  <si>
    <t>开发支出</t>
  </si>
  <si>
    <t>资本公积</t>
  </si>
  <si>
    <t>减：库存股</t>
  </si>
  <si>
    <t>盈余公积</t>
  </si>
  <si>
    <t>未分配利润</t>
  </si>
  <si>
    <t>其他非流动资产</t>
  </si>
  <si>
    <t>所有者权益合计</t>
  </si>
  <si>
    <t>非流动资产合计</t>
  </si>
  <si>
    <t>资产总计</t>
  </si>
  <si>
    <t>负债及所有者权益合计</t>
  </si>
  <si>
    <t>与总资产相差</t>
  </si>
  <si>
    <t>财务主管：</t>
  </si>
  <si>
    <t>负责人：</t>
  </si>
  <si>
    <t>科目</t>
  </si>
  <si>
    <t>利 润 表</t>
  </si>
  <si>
    <t>单位：元</t>
  </si>
  <si>
    <t>项 目</t>
  </si>
  <si>
    <t>本期数</t>
  </si>
  <si>
    <t>上期数</t>
  </si>
  <si>
    <t>一、营业收入</t>
  </si>
  <si>
    <t>减：营业成本</t>
  </si>
  <si>
    <t>营业税金及附加</t>
  </si>
  <si>
    <t>销售费用</t>
  </si>
  <si>
    <t>管理费用</t>
  </si>
  <si>
    <t>财务费用</t>
  </si>
  <si>
    <t>资产减值损失</t>
  </si>
  <si>
    <t>加：公允价值变动收益（损失以“-”号填列）</t>
  </si>
  <si>
    <t>投资收益（损失以“-”号填列）</t>
  </si>
  <si>
    <t>其中：对联营企业和合营企业的投资收益</t>
  </si>
  <si>
    <t>二、营业利润（亏损以“-”号填列）</t>
  </si>
  <si>
    <t>加：营业外收入</t>
  </si>
  <si>
    <t>减：营业外支出</t>
  </si>
  <si>
    <t>其中：非流动资产处置损失</t>
  </si>
  <si>
    <t>三、利润总额（亏损总额以“-”号填列）</t>
  </si>
  <si>
    <t>减：所得税费用</t>
  </si>
  <si>
    <t>四、净利润（净亏损以“-”号填列）</t>
  </si>
  <si>
    <t>五、每股收益：</t>
  </si>
  <si>
    <t>（一）基本每股收益</t>
  </si>
  <si>
    <t>（二）稀释每股收益</t>
  </si>
  <si>
    <t>六、其他综合收益</t>
  </si>
  <si>
    <t>七、综合收益总额</t>
  </si>
  <si>
    <t/>
  </si>
  <si>
    <r>
      <rPr>
        <b/>
        <sz val="18"/>
        <rFont val="宋体"/>
        <charset val="134"/>
      </rPr>
      <t>现</t>
    </r>
    <r>
      <rPr>
        <b/>
        <sz val="18"/>
        <rFont val="Arial"/>
        <charset val="134"/>
      </rPr>
      <t xml:space="preserve">    </t>
    </r>
    <r>
      <rPr>
        <b/>
        <sz val="18"/>
        <rFont val="宋体"/>
        <charset val="134"/>
      </rPr>
      <t>金</t>
    </r>
    <r>
      <rPr>
        <b/>
        <sz val="18"/>
        <rFont val="Arial"/>
        <charset val="134"/>
      </rPr>
      <t xml:space="preserve">    </t>
    </r>
    <r>
      <rPr>
        <b/>
        <sz val="18"/>
        <rFont val="宋体"/>
        <charset val="134"/>
      </rPr>
      <t>流</t>
    </r>
    <r>
      <rPr>
        <b/>
        <sz val="18"/>
        <rFont val="Arial"/>
        <charset val="134"/>
      </rPr>
      <t xml:space="preserve">    </t>
    </r>
    <r>
      <rPr>
        <b/>
        <sz val="18"/>
        <rFont val="宋体"/>
        <charset val="134"/>
      </rPr>
      <t>量</t>
    </r>
    <r>
      <rPr>
        <b/>
        <sz val="18"/>
        <rFont val="Arial"/>
        <charset val="134"/>
      </rPr>
      <t xml:space="preserve">    </t>
    </r>
    <r>
      <rPr>
        <b/>
        <sz val="18"/>
        <rFont val="宋体"/>
        <charset val="134"/>
      </rPr>
      <t>表</t>
    </r>
  </si>
  <si>
    <r>
      <rPr>
        <sz val="9"/>
        <rFont val="宋体"/>
        <charset val="134"/>
      </rPr>
      <t>项</t>
    </r>
    <r>
      <rPr>
        <sz val="9"/>
        <rFont val="Arial"/>
        <charset val="134"/>
      </rPr>
      <t xml:space="preserve">                     </t>
    </r>
    <r>
      <rPr>
        <sz val="9"/>
        <rFont val="宋体"/>
        <charset val="134"/>
      </rPr>
      <t>目</t>
    </r>
  </si>
  <si>
    <r>
      <rPr>
        <sz val="9"/>
        <rFont val="宋体"/>
        <charset val="134"/>
      </rPr>
      <t>金</t>
    </r>
    <r>
      <rPr>
        <sz val="9"/>
        <rFont val="Arial"/>
        <charset val="134"/>
      </rPr>
      <t xml:space="preserve">     </t>
    </r>
    <r>
      <rPr>
        <sz val="9"/>
        <rFont val="宋体"/>
        <charset val="134"/>
      </rPr>
      <t>额</t>
    </r>
  </si>
  <si>
    <t>补  充  资  料</t>
  </si>
  <si>
    <r>
      <rPr>
        <sz val="9"/>
        <rFont val="宋体"/>
        <charset val="134"/>
      </rPr>
      <t>金</t>
    </r>
    <r>
      <rPr>
        <sz val="9"/>
        <rFont val="Arial"/>
        <charset val="134"/>
      </rPr>
      <t xml:space="preserve">        </t>
    </r>
    <r>
      <rPr>
        <sz val="9"/>
        <rFont val="宋体"/>
        <charset val="134"/>
      </rPr>
      <t>额</t>
    </r>
  </si>
  <si>
    <t>一、经营活动产生的现金流量：</t>
  </si>
  <si>
    <t>1、将净利润调节为经营活动现金流量：</t>
  </si>
  <si>
    <t xml:space="preserve">    销售商品、提供劳务收到的现金</t>
  </si>
  <si>
    <t xml:space="preserve">    净利润</t>
  </si>
  <si>
    <t xml:space="preserve">    收到的税费返还</t>
  </si>
  <si>
    <t xml:space="preserve">    加：计提的资产减值准备</t>
  </si>
  <si>
    <t xml:space="preserve">    收到的其他与经营活动有关的现金</t>
  </si>
  <si>
    <t xml:space="preserve">        固定资产折旧</t>
  </si>
  <si>
    <t>现金流入小计</t>
  </si>
  <si>
    <t xml:space="preserve">        无形资产摊销</t>
  </si>
  <si>
    <t xml:space="preserve">    购买商品、接受劳务支付的现金</t>
  </si>
  <si>
    <t xml:space="preserve">        长期待摊费用摊销</t>
  </si>
  <si>
    <t xml:space="preserve">    支付给职工以及为职工支付的现金</t>
  </si>
  <si>
    <t xml:space="preserve">        处置固定资产、无形资产和其他长期资产的损失（减：收益）</t>
  </si>
  <si>
    <t xml:space="preserve">    支付的各项税费</t>
  </si>
  <si>
    <t xml:space="preserve">        固定资产报废损失</t>
  </si>
  <si>
    <t xml:space="preserve">    支付的其他与经营活动有关的现金</t>
  </si>
  <si>
    <t xml:space="preserve">        公允价值变动损失（收益以“-”号填列）</t>
  </si>
  <si>
    <t>现金流出小计</t>
  </si>
  <si>
    <t xml:space="preserve">        财务费用</t>
  </si>
  <si>
    <t xml:space="preserve">    经营活动产生的现金流量净额</t>
  </si>
  <si>
    <t xml:space="preserve">        投资损失（减：收益）</t>
  </si>
  <si>
    <t>二、投资活动产生的现金流量：</t>
  </si>
  <si>
    <t xml:space="preserve">        递延所得税资产减少（增加以“-”号填列）</t>
  </si>
  <si>
    <t xml:space="preserve">    收回投资所收到的现金</t>
  </si>
  <si>
    <t xml:space="preserve">        递延所得税负债增加（减少以“-”号填列）</t>
  </si>
  <si>
    <t xml:space="preserve">    取得投资收益所收到的现金</t>
  </si>
  <si>
    <t xml:space="preserve">        存货的减少（减：增加）</t>
  </si>
  <si>
    <t xml:space="preserve">    处置固定资产、无形资产和其他长期资产所收回的现金净额</t>
  </si>
  <si>
    <t xml:space="preserve">        经营性应收项目的减少（减：增加）</t>
  </si>
  <si>
    <t xml:space="preserve">    收到的其他与投资活动有关的现金</t>
  </si>
  <si>
    <t xml:space="preserve">        经营性应付项目的增加（减：减少）</t>
  </si>
  <si>
    <t xml:space="preserve">        其他</t>
  </si>
  <si>
    <t xml:space="preserve">    购建固定资产、无形资产和其他长期资产所支付的现金</t>
  </si>
  <si>
    <t xml:space="preserve">   经营活动产生的现金流量净额</t>
  </si>
  <si>
    <t xml:space="preserve">    投资所支付的现金</t>
  </si>
  <si>
    <t xml:space="preserve">    支付的其他与投资活动有关的现金</t>
  </si>
  <si>
    <t xml:space="preserve">   投资活动产生的现金流量净额</t>
  </si>
  <si>
    <t>2、不涉及现金收支的投资和筹资活动：</t>
  </si>
  <si>
    <t>三、筹资活动产生的现金流量：</t>
  </si>
  <si>
    <t xml:space="preserve">   债务转为资本</t>
  </si>
  <si>
    <t xml:space="preserve">    吸收投资所收到的现金</t>
  </si>
  <si>
    <t xml:space="preserve">   一年内到期的可转换公司债券</t>
  </si>
  <si>
    <t xml:space="preserve">    借款所收到的现金</t>
  </si>
  <si>
    <t xml:space="preserve">   融资租入固定资产</t>
  </si>
  <si>
    <t xml:space="preserve">    收到的其他与筹资活动有关的现金</t>
  </si>
  <si>
    <t xml:space="preserve">    偿还债务所支付的现金</t>
  </si>
  <si>
    <t xml:space="preserve">    分配股利、利润或偿付利息所支付的现金</t>
  </si>
  <si>
    <t>3、现金及现金等价物净增加情况：</t>
  </si>
  <si>
    <t xml:space="preserve">    支付的其他与筹资活动有关的现金</t>
  </si>
  <si>
    <t xml:space="preserve">   现金的期末余额</t>
  </si>
  <si>
    <t xml:space="preserve">   减：现金的期初余额</t>
  </si>
  <si>
    <t xml:space="preserve">    筹资活动产生的现金流量净额</t>
  </si>
  <si>
    <t xml:space="preserve">   加：现金等价物的期末余额</t>
  </si>
  <si>
    <t>四、汇率变动对现金的影响</t>
  </si>
  <si>
    <t xml:space="preserve">   减：现金等价物的期初余额</t>
  </si>
  <si>
    <t>五、现金及现金等价物净增加额</t>
  </si>
  <si>
    <r>
      <rPr>
        <sz val="9"/>
        <rFont val="宋体"/>
        <charset val="134"/>
      </rPr>
      <t xml:space="preserve">   </t>
    </r>
    <r>
      <rPr>
        <b/>
        <sz val="9"/>
        <rFont val="宋体"/>
        <charset val="134"/>
      </rPr>
      <t>现金及现金等价物净增加额</t>
    </r>
  </si>
  <si>
    <t>返回</t>
  </si>
  <si>
    <r>
      <rPr>
        <b/>
        <sz val="18"/>
        <rFont val="黑体"/>
        <charset val="134"/>
      </rPr>
      <t>资产评估结果分类汇总表</t>
    </r>
  </si>
  <si>
    <t>表2</t>
  </si>
  <si>
    <t>科目名称</t>
  </si>
  <si>
    <t>审计前账面值</t>
  </si>
  <si>
    <t>评估价值</t>
  </si>
  <si>
    <t>增减值</t>
  </si>
  <si>
    <t>增值率%</t>
  </si>
  <si>
    <t>企业报表数</t>
  </si>
  <si>
    <t>差异</t>
  </si>
  <si>
    <t>审定数</t>
  </si>
  <si>
    <t>一、流动资产合计</t>
  </si>
  <si>
    <r>
      <rPr>
        <sz val="10"/>
        <color indexed="8"/>
        <rFont val="宋体"/>
        <charset val="134"/>
        <scheme val="minor"/>
      </rPr>
      <t>其他流动资产</t>
    </r>
  </si>
  <si>
    <t>二、非流动资产合计</t>
  </si>
  <si>
    <t>三、资产总计</t>
  </si>
  <si>
    <t>四、流动负债合计</t>
  </si>
  <si>
    <r>
      <rPr>
        <sz val="10"/>
        <color indexed="8"/>
        <rFont val="宋体"/>
        <charset val="134"/>
        <scheme val="minor"/>
      </rPr>
      <t>其他流动负债</t>
    </r>
  </si>
  <si>
    <t>五、非流动负债合计</t>
  </si>
  <si>
    <t>六、负债总计</t>
  </si>
  <si>
    <t>七、净资产（所有者权益）</t>
  </si>
  <si>
    <t>资产减值准备</t>
  </si>
  <si>
    <t>增值额</t>
  </si>
  <si>
    <t>一</t>
  </si>
  <si>
    <t>其中：应收账款</t>
  </si>
  <si>
    <t>二</t>
  </si>
  <si>
    <t>三</t>
  </si>
  <si>
    <t>可供出售金融资产减值准备</t>
  </si>
  <si>
    <t>四</t>
  </si>
  <si>
    <t>五</t>
  </si>
  <si>
    <t>六</t>
  </si>
  <si>
    <t>投资性房地产减值准备</t>
  </si>
  <si>
    <t>七</t>
  </si>
  <si>
    <t>八</t>
  </si>
  <si>
    <t>工程物资减值准备</t>
  </si>
  <si>
    <t>九</t>
  </si>
  <si>
    <t>在建工程减值准备</t>
  </si>
  <si>
    <t>十</t>
  </si>
  <si>
    <t>生产性生物资产减值准备</t>
  </si>
  <si>
    <t>其中：成熟生产性生物资产</t>
  </si>
  <si>
    <t>十一</t>
  </si>
  <si>
    <t>油气资产减值准备</t>
  </si>
  <si>
    <t>十二</t>
  </si>
  <si>
    <t>十三</t>
  </si>
  <si>
    <t>商誉减值准备</t>
  </si>
  <si>
    <t>十四</t>
  </si>
  <si>
    <t>其他</t>
  </si>
  <si>
    <r>
      <rPr>
        <b/>
        <sz val="18"/>
        <rFont val="黑体"/>
        <charset val="134"/>
      </rPr>
      <t>流动资产评估汇总表</t>
    </r>
  </si>
  <si>
    <t>表3</t>
  </si>
  <si>
    <t>编号</t>
  </si>
  <si>
    <r>
      <rPr>
        <b/>
        <sz val="10"/>
        <color indexed="8"/>
        <rFont val="宋体"/>
        <charset val="134"/>
        <scheme val="major"/>
      </rPr>
      <t>增值率</t>
    </r>
    <r>
      <rPr>
        <b/>
        <sz val="10"/>
        <rFont val="宋体"/>
        <charset val="134"/>
      </rPr>
      <t>%</t>
    </r>
  </si>
  <si>
    <t>3-1</t>
  </si>
  <si>
    <t>存款</t>
  </si>
  <si>
    <t>他币）</t>
  </si>
  <si>
    <t>3-2</t>
  </si>
  <si>
    <t>3-3</t>
  </si>
  <si>
    <t>3-4</t>
  </si>
  <si>
    <t>3-5</t>
  </si>
  <si>
    <t>3-6</t>
  </si>
  <si>
    <t>3-7</t>
  </si>
  <si>
    <t>3-8</t>
  </si>
  <si>
    <t>3-9</t>
  </si>
  <si>
    <t>3-10</t>
  </si>
  <si>
    <t>3-11</t>
  </si>
  <si>
    <t>货币资金评估汇总表</t>
  </si>
  <si>
    <t>表3-1</t>
  </si>
  <si>
    <t>3-1-1</t>
  </si>
  <si>
    <t>现金</t>
  </si>
  <si>
    <t>3-1-2</t>
  </si>
  <si>
    <t>3-1-3</t>
  </si>
  <si>
    <t>合     计</t>
  </si>
  <si>
    <r>
      <rPr>
        <sz val="18"/>
        <rFont val="黑体"/>
        <charset val="134"/>
      </rPr>
      <t>货币资金</t>
    </r>
    <r>
      <rPr>
        <sz val="18"/>
        <rFont val="Times New Roman"/>
        <charset val="134"/>
      </rPr>
      <t>—</t>
    </r>
    <r>
      <rPr>
        <sz val="18"/>
        <rFont val="黑体"/>
        <charset val="134"/>
      </rPr>
      <t>现金评估明细表</t>
    </r>
  </si>
  <si>
    <r>
      <rPr>
        <sz val="10"/>
        <rFont val="宋体"/>
        <charset val="134"/>
      </rPr>
      <t>表</t>
    </r>
    <r>
      <rPr>
        <sz val="10"/>
        <rFont val="Times New Roman"/>
        <charset val="134"/>
      </rPr>
      <t>3-1-1</t>
    </r>
  </si>
  <si>
    <r>
      <rPr>
        <sz val="10"/>
        <rFont val="宋体"/>
        <charset val="134"/>
      </rPr>
      <t>存放部门（单位</t>
    </r>
    <r>
      <rPr>
        <sz val="10"/>
        <rFont val="Times New Roman"/>
        <charset val="134"/>
      </rPr>
      <t>)</t>
    </r>
  </si>
  <si>
    <t>币种</t>
  </si>
  <si>
    <t>外币账面金额</t>
  </si>
  <si>
    <t>评估基准日汇率</t>
  </si>
  <si>
    <r>
      <rPr>
        <sz val="10"/>
        <rFont val="宋体"/>
        <charset val="134"/>
      </rPr>
      <t>增值率</t>
    </r>
    <r>
      <rPr>
        <sz val="10"/>
        <rFont val="Times New Roman"/>
        <charset val="134"/>
      </rPr>
      <t>%</t>
    </r>
  </si>
  <si>
    <r>
      <rPr>
        <sz val="10"/>
        <rFont val="宋体"/>
        <charset val="134"/>
      </rPr>
      <t>合</t>
    </r>
    <r>
      <rPr>
        <sz val="10"/>
        <rFont val="Times New Roman"/>
        <charset val="134"/>
      </rPr>
      <t xml:space="preserve">         </t>
    </r>
    <r>
      <rPr>
        <sz val="10"/>
        <rFont val="宋体"/>
        <charset val="134"/>
      </rPr>
      <t>计</t>
    </r>
  </si>
  <si>
    <r>
      <rPr>
        <sz val="18"/>
        <rFont val="黑体"/>
        <charset val="134"/>
      </rPr>
      <t>货币资金</t>
    </r>
    <r>
      <rPr>
        <sz val="18"/>
        <rFont val="Times New Roman"/>
        <charset val="134"/>
      </rPr>
      <t>—</t>
    </r>
    <r>
      <rPr>
        <sz val="18"/>
        <rFont val="黑体"/>
        <charset val="134"/>
      </rPr>
      <t>银行存款评估明细表</t>
    </r>
  </si>
  <si>
    <r>
      <rPr>
        <sz val="10"/>
        <rFont val="宋体"/>
        <charset val="134"/>
      </rPr>
      <t>表</t>
    </r>
    <r>
      <rPr>
        <sz val="10"/>
        <rFont val="Times New Roman"/>
        <charset val="134"/>
      </rPr>
      <t>3-1-2</t>
    </r>
  </si>
  <si>
    <t>开户银行</t>
  </si>
  <si>
    <t>账号</t>
  </si>
  <si>
    <r>
      <rPr>
        <sz val="18"/>
        <rFont val="黑体"/>
        <charset val="134"/>
      </rPr>
      <t>货币资金</t>
    </r>
    <r>
      <rPr>
        <sz val="18"/>
        <rFont val="Times New Roman"/>
        <charset val="134"/>
      </rPr>
      <t>—</t>
    </r>
    <r>
      <rPr>
        <sz val="18"/>
        <rFont val="黑体"/>
        <charset val="134"/>
      </rPr>
      <t>其他货币资金评估明细表</t>
    </r>
  </si>
  <si>
    <r>
      <rPr>
        <sz val="10"/>
        <rFont val="宋体"/>
        <charset val="134"/>
      </rPr>
      <t>表</t>
    </r>
    <r>
      <rPr>
        <sz val="10"/>
        <rFont val="Times New Roman"/>
        <charset val="134"/>
      </rPr>
      <t>3-1-3</t>
    </r>
  </si>
  <si>
    <t>名称及内容</t>
  </si>
  <si>
    <t>用途</t>
  </si>
  <si>
    <t>交易性金融资产评估汇总表</t>
  </si>
  <si>
    <r>
      <rPr>
        <sz val="10"/>
        <rFont val="宋体"/>
        <charset val="134"/>
      </rPr>
      <t>表</t>
    </r>
    <r>
      <rPr>
        <sz val="10"/>
        <rFont val="Times New Roman"/>
        <charset val="134"/>
      </rPr>
      <t>3-2</t>
    </r>
  </si>
  <si>
    <t>3-2-1</t>
  </si>
  <si>
    <t>交易性金融资产-股票投资</t>
  </si>
  <si>
    <t>3-2-2</t>
  </si>
  <si>
    <t>交易性金融资产-债券投资</t>
  </si>
  <si>
    <t>3-2-3</t>
  </si>
  <si>
    <t>交易性金融资产-基金投资</t>
  </si>
  <si>
    <t>交易性金融资产合计</t>
  </si>
  <si>
    <t>交易性金融资产—股票投资评估明细表</t>
  </si>
  <si>
    <r>
      <rPr>
        <sz val="10"/>
        <rFont val="宋体"/>
        <charset val="134"/>
      </rPr>
      <t>表</t>
    </r>
    <r>
      <rPr>
        <sz val="10"/>
        <rFont val="Times New Roman"/>
        <charset val="134"/>
      </rPr>
      <t>3-2-1</t>
    </r>
  </si>
  <si>
    <t>被投资单位名称</t>
  </si>
  <si>
    <t>股票名称</t>
  </si>
  <si>
    <t>投资日期</t>
  </si>
  <si>
    <t>持股数量</t>
  </si>
  <si>
    <t>成本</t>
  </si>
  <si>
    <r>
      <rPr>
        <sz val="10"/>
        <rFont val="宋体"/>
        <charset val="134"/>
      </rPr>
      <t>基准日收盘价</t>
    </r>
    <r>
      <rPr>
        <sz val="10"/>
        <rFont val="Times New Roman"/>
        <charset val="134"/>
      </rPr>
      <t>/</t>
    </r>
    <r>
      <rPr>
        <sz val="10"/>
        <rFont val="宋体"/>
        <charset val="134"/>
      </rPr>
      <t>股</t>
    </r>
  </si>
  <si>
    <t xml:space="preserve"> </t>
  </si>
  <si>
    <r>
      <rPr>
        <sz val="10"/>
        <rFont val="宋体"/>
        <charset val="134"/>
      </rPr>
      <t>合</t>
    </r>
    <r>
      <rPr>
        <sz val="10"/>
        <rFont val="Times New Roman"/>
        <charset val="134"/>
      </rPr>
      <t xml:space="preserve">          </t>
    </r>
    <r>
      <rPr>
        <sz val="10"/>
        <rFont val="宋体"/>
        <charset val="134"/>
      </rPr>
      <t>计</t>
    </r>
  </si>
  <si>
    <t>交易性金融资产—债券投资评估明细表</t>
  </si>
  <si>
    <r>
      <rPr>
        <sz val="10"/>
        <rFont val="宋体"/>
        <charset val="134"/>
      </rPr>
      <t>表</t>
    </r>
    <r>
      <rPr>
        <sz val="10"/>
        <rFont val="Times New Roman"/>
        <charset val="134"/>
      </rPr>
      <t>3-2-2</t>
    </r>
  </si>
  <si>
    <t>债券名称</t>
  </si>
  <si>
    <t>发行日期</t>
  </si>
  <si>
    <r>
      <rPr>
        <sz val="10"/>
        <rFont val="宋体"/>
        <charset val="134"/>
      </rPr>
      <t>票面利率</t>
    </r>
    <r>
      <rPr>
        <sz val="10"/>
        <rFont val="Times New Roman"/>
        <charset val="134"/>
      </rPr>
      <t>%</t>
    </r>
  </si>
  <si>
    <t>审计前账面价值</t>
  </si>
  <si>
    <t>交易性金融资产—基金投资评估明细表</t>
  </si>
  <si>
    <r>
      <rPr>
        <sz val="10"/>
        <rFont val="宋体"/>
        <charset val="134"/>
      </rPr>
      <t>表</t>
    </r>
    <r>
      <rPr>
        <sz val="10"/>
        <rFont val="Times New Roman"/>
        <charset val="134"/>
      </rPr>
      <t>3-3-3</t>
    </r>
  </si>
  <si>
    <t>基金发行单位</t>
  </si>
  <si>
    <t>基金名称</t>
  </si>
  <si>
    <t>基金类型</t>
  </si>
  <si>
    <t>基金份数</t>
  </si>
  <si>
    <r>
      <rPr>
        <sz val="10"/>
        <rFont val="宋体"/>
        <charset val="134"/>
      </rPr>
      <t>基准日净值</t>
    </r>
    <r>
      <rPr>
        <sz val="10"/>
        <rFont val="Times New Roman"/>
        <charset val="134"/>
      </rPr>
      <t>/</t>
    </r>
    <r>
      <rPr>
        <sz val="10"/>
        <rFont val="宋体"/>
        <charset val="134"/>
      </rPr>
      <t>份</t>
    </r>
  </si>
  <si>
    <r>
      <rPr>
        <sz val="18"/>
        <rFont val="黑体"/>
        <charset val="134"/>
      </rPr>
      <t>应收票据评估明细表</t>
    </r>
  </si>
  <si>
    <r>
      <rPr>
        <sz val="10"/>
        <rFont val="宋体"/>
        <charset val="134"/>
      </rPr>
      <t>表</t>
    </r>
    <r>
      <rPr>
        <sz val="10"/>
        <rFont val="Times New Roman"/>
        <charset val="134"/>
      </rPr>
      <t>3-3</t>
    </r>
  </si>
  <si>
    <r>
      <rPr>
        <sz val="10"/>
        <rFont val="宋体"/>
        <charset val="134"/>
      </rPr>
      <t>户名（结算对象</t>
    </r>
    <r>
      <rPr>
        <sz val="10"/>
        <rFont val="Times New Roman"/>
        <charset val="134"/>
      </rPr>
      <t>)</t>
    </r>
  </si>
  <si>
    <t>出票日期</t>
  </si>
  <si>
    <t>到期日期</t>
  </si>
  <si>
    <t>减：应收票据坏账准备</t>
  </si>
  <si>
    <t xml:space="preserve">返回 </t>
  </si>
  <si>
    <t>应收账款评估明细表</t>
  </si>
  <si>
    <r>
      <rPr>
        <sz val="10"/>
        <rFont val="宋体"/>
        <charset val="134"/>
      </rPr>
      <t>表</t>
    </r>
    <r>
      <rPr>
        <sz val="10"/>
        <rFont val="Times New Roman"/>
        <charset val="134"/>
      </rPr>
      <t>3-4</t>
    </r>
  </si>
  <si>
    <r>
      <rPr>
        <sz val="10"/>
        <rFont val="宋体"/>
        <charset val="134"/>
      </rPr>
      <t>账龄总数与账面价值差异</t>
    </r>
    <r>
      <rPr>
        <sz val="10"/>
        <rFont val="Times New Roman"/>
        <charset val="134"/>
      </rPr>
      <t>(</t>
    </r>
    <r>
      <rPr>
        <sz val="10"/>
        <rFont val="宋体"/>
        <charset val="134"/>
      </rPr>
      <t>应等于</t>
    </r>
    <r>
      <rPr>
        <sz val="10"/>
        <rFont val="Times New Roman"/>
        <charset val="134"/>
      </rPr>
      <t>0)</t>
    </r>
  </si>
  <si>
    <r>
      <rPr>
        <sz val="10"/>
        <rFont val="宋体"/>
        <charset val="134"/>
      </rPr>
      <t>欠款单位名称（结算对象</t>
    </r>
    <r>
      <rPr>
        <sz val="10"/>
        <rFont val="Times New Roman"/>
        <charset val="134"/>
      </rPr>
      <t>)</t>
    </r>
  </si>
  <si>
    <t>业务内容</t>
  </si>
  <si>
    <t>发生日期</t>
  </si>
  <si>
    <t>账龄</t>
  </si>
  <si>
    <r>
      <rPr>
        <sz val="10"/>
        <rFont val="Times New Roman"/>
        <charset val="134"/>
      </rPr>
      <t>1</t>
    </r>
    <r>
      <rPr>
        <sz val="10"/>
        <rFont val="宋体"/>
        <charset val="134"/>
      </rPr>
      <t>年以内金额</t>
    </r>
  </si>
  <si>
    <r>
      <rPr>
        <sz val="10"/>
        <rFont val="Times New Roman"/>
        <charset val="134"/>
      </rPr>
      <t>1~2</t>
    </r>
    <r>
      <rPr>
        <sz val="10"/>
        <rFont val="宋体"/>
        <charset val="134"/>
      </rPr>
      <t>年金额</t>
    </r>
  </si>
  <si>
    <r>
      <rPr>
        <sz val="10"/>
        <rFont val="Times New Roman"/>
        <charset val="134"/>
      </rPr>
      <t>2~3</t>
    </r>
    <r>
      <rPr>
        <sz val="10"/>
        <rFont val="宋体"/>
        <charset val="134"/>
      </rPr>
      <t>年金额</t>
    </r>
  </si>
  <si>
    <r>
      <rPr>
        <sz val="10"/>
        <rFont val="Times New Roman"/>
        <charset val="134"/>
      </rPr>
      <t>3~4</t>
    </r>
    <r>
      <rPr>
        <sz val="10"/>
        <rFont val="宋体"/>
        <charset val="134"/>
      </rPr>
      <t>年金额</t>
    </r>
  </si>
  <si>
    <r>
      <rPr>
        <sz val="10"/>
        <rFont val="Times New Roman"/>
        <charset val="134"/>
      </rPr>
      <t>4~5</t>
    </r>
    <r>
      <rPr>
        <sz val="10"/>
        <rFont val="宋体"/>
        <charset val="134"/>
      </rPr>
      <t>年金额</t>
    </r>
  </si>
  <si>
    <r>
      <rPr>
        <sz val="10"/>
        <rFont val="Times New Roman"/>
        <charset val="134"/>
      </rPr>
      <t>5</t>
    </r>
    <r>
      <rPr>
        <sz val="10"/>
        <rFont val="宋体"/>
        <charset val="134"/>
      </rPr>
      <t>年以上金额</t>
    </r>
  </si>
  <si>
    <t>减：应收账款坏账准备</t>
  </si>
  <si>
    <t>减：计提风险损失</t>
  </si>
  <si>
    <t>王雪玲</t>
  </si>
  <si>
    <r>
      <rPr>
        <sz val="10"/>
        <rFont val="宋体"/>
        <charset val="134"/>
      </rPr>
      <t>注</t>
    </r>
    <r>
      <rPr>
        <sz val="10"/>
        <rFont val="Times New Roman"/>
        <charset val="134"/>
      </rPr>
      <t>1</t>
    </r>
    <r>
      <rPr>
        <sz val="10"/>
        <rFont val="宋体"/>
        <charset val="134"/>
      </rPr>
      <t>：</t>
    </r>
  </si>
  <si>
    <t>注明账齡在一年以上的账款的可收回性，若有部分可能不能收回，请估计不能收回的金額，以供评估时作參考。</t>
  </si>
  <si>
    <r>
      <rPr>
        <sz val="10"/>
        <rFont val="宋体"/>
        <charset val="134"/>
      </rPr>
      <t>注</t>
    </r>
    <r>
      <rPr>
        <sz val="10"/>
        <rFont val="Times New Roman"/>
        <charset val="134"/>
      </rPr>
      <t>2</t>
    </r>
    <r>
      <rPr>
        <sz val="10"/>
        <rFont val="宋体"/>
        <charset val="134"/>
      </rPr>
      <t>：</t>
    </r>
    <r>
      <rPr>
        <sz val="10"/>
        <rFont val="Times New Roman"/>
        <charset val="134"/>
      </rPr>
      <t>“</t>
    </r>
    <r>
      <rPr>
        <sz val="10"/>
        <rFont val="宋体"/>
        <charset val="134"/>
      </rPr>
      <t>备注</t>
    </r>
    <r>
      <rPr>
        <sz val="10"/>
        <rFont val="Times New Roman"/>
        <charset val="134"/>
      </rPr>
      <t>”</t>
    </r>
    <r>
      <rPr>
        <sz val="10"/>
        <rFont val="宋体"/>
        <charset val="134"/>
      </rPr>
      <t>栏填写方法：</t>
    </r>
  </si>
  <si>
    <r>
      <rPr>
        <sz val="10"/>
        <rFont val="Times New Roman"/>
        <charset val="134"/>
      </rPr>
      <t>1</t>
    </r>
    <r>
      <rPr>
        <sz val="10"/>
        <rFont val="宋体"/>
        <charset val="134"/>
      </rPr>
      <t>）欠款单位为关联方、总公司内部或本公司内部单位的，应在备注栏注明</t>
    </r>
    <r>
      <rPr>
        <sz val="10"/>
        <rFont val="Times New Roman"/>
        <charset val="134"/>
      </rPr>
      <t>“</t>
    </r>
    <r>
      <rPr>
        <sz val="10"/>
        <rFont val="宋体"/>
        <charset val="134"/>
      </rPr>
      <t>关联方</t>
    </r>
    <r>
      <rPr>
        <sz val="10"/>
        <rFont val="Times New Roman"/>
        <charset val="134"/>
      </rPr>
      <t>”</t>
    </r>
    <r>
      <rPr>
        <sz val="10"/>
        <rFont val="宋体"/>
        <charset val="134"/>
      </rPr>
      <t>、</t>
    </r>
    <r>
      <rPr>
        <sz val="10"/>
        <rFont val="Times New Roman"/>
        <charset val="134"/>
      </rPr>
      <t>“</t>
    </r>
    <r>
      <rPr>
        <sz val="10"/>
        <rFont val="宋体"/>
        <charset val="134"/>
      </rPr>
      <t>总公司内部</t>
    </r>
    <r>
      <rPr>
        <sz val="10"/>
        <rFont val="Times New Roman"/>
        <charset val="134"/>
      </rPr>
      <t>”</t>
    </r>
    <r>
      <rPr>
        <sz val="10"/>
        <rFont val="宋体"/>
        <charset val="134"/>
      </rPr>
      <t>、</t>
    </r>
    <r>
      <rPr>
        <sz val="10"/>
        <rFont val="Times New Roman"/>
        <charset val="134"/>
      </rPr>
      <t>“</t>
    </r>
    <r>
      <rPr>
        <sz val="10"/>
        <rFont val="宋体"/>
        <charset val="134"/>
      </rPr>
      <t>内部单位</t>
    </r>
    <r>
      <rPr>
        <sz val="10"/>
        <rFont val="Times New Roman"/>
        <charset val="134"/>
      </rPr>
      <t>”</t>
    </r>
    <r>
      <rPr>
        <sz val="10"/>
        <rFont val="宋体"/>
        <charset val="134"/>
      </rPr>
      <t>；</t>
    </r>
  </si>
  <si>
    <r>
      <rPr>
        <sz val="10"/>
        <rFont val="Times New Roman"/>
        <charset val="134"/>
      </rPr>
      <t>2</t>
    </r>
    <r>
      <rPr>
        <sz val="10"/>
        <rFont val="宋体"/>
        <charset val="134"/>
      </rPr>
      <t>）</t>
    </r>
    <r>
      <rPr>
        <sz val="10"/>
        <rFont val="Times New Roman"/>
        <charset val="134"/>
      </rPr>
      <t xml:space="preserve"> </t>
    </r>
    <r>
      <rPr>
        <sz val="10"/>
        <rFont val="宋体"/>
        <charset val="134"/>
      </rPr>
      <t>涉诉款项应在备注中标明</t>
    </r>
    <r>
      <rPr>
        <sz val="10"/>
        <rFont val="Times New Roman"/>
        <charset val="134"/>
      </rPr>
      <t>“</t>
    </r>
    <r>
      <rPr>
        <sz val="10"/>
        <rFont val="宋体"/>
        <charset val="134"/>
      </rPr>
      <t>涉诉</t>
    </r>
    <r>
      <rPr>
        <sz val="10"/>
        <rFont val="Times New Roman"/>
        <charset val="134"/>
      </rPr>
      <t>”</t>
    </r>
    <r>
      <rPr>
        <sz val="10"/>
        <rFont val="宋体"/>
        <charset val="134"/>
      </rPr>
      <t>；</t>
    </r>
  </si>
  <si>
    <r>
      <rPr>
        <sz val="10"/>
        <rFont val="Times New Roman"/>
        <charset val="134"/>
      </rPr>
      <t>3</t>
    </r>
    <r>
      <rPr>
        <sz val="10"/>
        <rFont val="宋体"/>
        <charset val="134"/>
      </rPr>
      <t>）评估基准日后已部分或全部收回款项的，应注明日期及金额，如</t>
    </r>
    <r>
      <rPr>
        <sz val="10"/>
        <rFont val="Times New Roman"/>
        <charset val="134"/>
      </rPr>
      <t>“2003</t>
    </r>
    <r>
      <rPr>
        <sz val="10"/>
        <rFont val="宋体"/>
        <charset val="134"/>
      </rPr>
      <t>年</t>
    </r>
    <r>
      <rPr>
        <sz val="10"/>
        <rFont val="Times New Roman"/>
        <charset val="134"/>
      </rPr>
      <t>2</t>
    </r>
    <r>
      <rPr>
        <sz val="10"/>
        <rFont val="宋体"/>
        <charset val="134"/>
      </rPr>
      <t>月</t>
    </r>
    <r>
      <rPr>
        <sz val="10"/>
        <rFont val="Times New Roman"/>
        <charset val="134"/>
      </rPr>
      <t>4</t>
    </r>
    <r>
      <rPr>
        <sz val="10"/>
        <rFont val="宋体"/>
        <charset val="134"/>
      </rPr>
      <t>日收回</t>
    </r>
    <r>
      <rPr>
        <sz val="10"/>
        <rFont val="Times New Roman"/>
        <charset val="134"/>
      </rPr>
      <t>8,530.00</t>
    </r>
    <r>
      <rPr>
        <sz val="10"/>
        <rFont val="宋体"/>
        <charset val="134"/>
      </rPr>
      <t>元</t>
    </r>
    <r>
      <rPr>
        <sz val="10"/>
        <rFont val="Times New Roman"/>
        <charset val="134"/>
      </rPr>
      <t>”</t>
    </r>
    <r>
      <rPr>
        <sz val="10"/>
        <rFont val="宋体"/>
        <charset val="134"/>
      </rPr>
      <t>；</t>
    </r>
  </si>
  <si>
    <r>
      <rPr>
        <sz val="10"/>
        <rFont val="Times New Roman"/>
        <charset val="134"/>
      </rPr>
      <t>4</t>
    </r>
    <r>
      <rPr>
        <sz val="10"/>
        <rFont val="宋体"/>
        <charset val="134"/>
      </rPr>
      <t>）填表单位认为其他应说明的事项</t>
    </r>
  </si>
  <si>
    <t>预付账款评估明细表</t>
  </si>
  <si>
    <r>
      <rPr>
        <sz val="10"/>
        <rFont val="宋体"/>
        <charset val="134"/>
      </rPr>
      <t>表</t>
    </r>
    <r>
      <rPr>
        <sz val="10"/>
        <rFont val="Times New Roman"/>
        <charset val="134"/>
      </rPr>
      <t>3-5</t>
    </r>
  </si>
  <si>
    <r>
      <rPr>
        <sz val="10"/>
        <rFont val="宋体"/>
        <charset val="134"/>
      </rPr>
      <t>收款单位名称（结算对象</t>
    </r>
    <r>
      <rPr>
        <sz val="10"/>
        <rFont val="Times New Roman"/>
        <charset val="134"/>
      </rPr>
      <t>)</t>
    </r>
  </si>
  <si>
    <r>
      <rPr>
        <sz val="10"/>
        <rFont val="宋体"/>
        <charset val="134"/>
      </rPr>
      <t>合</t>
    </r>
    <r>
      <rPr>
        <sz val="10"/>
        <rFont val="Times New Roman"/>
        <charset val="134"/>
      </rPr>
      <t xml:space="preserve">           </t>
    </r>
    <r>
      <rPr>
        <sz val="10"/>
        <rFont val="宋体"/>
        <charset val="134"/>
      </rPr>
      <t>计</t>
    </r>
  </si>
  <si>
    <t>减：预付账款坏账准备</t>
  </si>
  <si>
    <r>
      <rPr>
        <sz val="10"/>
        <rFont val="宋体"/>
        <charset val="134"/>
      </rPr>
      <t>合</t>
    </r>
    <r>
      <rPr>
        <sz val="10"/>
        <rFont val="Times New Roman"/>
        <charset val="134"/>
      </rPr>
      <t xml:space="preserve">            </t>
    </r>
    <r>
      <rPr>
        <sz val="10"/>
        <rFont val="宋体"/>
        <charset val="134"/>
      </rPr>
      <t>计</t>
    </r>
  </si>
  <si>
    <r>
      <rPr>
        <sz val="18"/>
        <rFont val="黑体"/>
        <charset val="134"/>
      </rPr>
      <t>应收利息评估明细表</t>
    </r>
  </si>
  <si>
    <r>
      <rPr>
        <sz val="10"/>
        <rFont val="宋体"/>
        <charset val="134"/>
      </rPr>
      <t>表</t>
    </r>
    <r>
      <rPr>
        <sz val="10"/>
        <rFont val="Times New Roman"/>
        <charset val="134"/>
      </rPr>
      <t>3-6</t>
    </r>
  </si>
  <si>
    <t>本金</t>
  </si>
  <si>
    <t>利息所属期间</t>
  </si>
  <si>
    <r>
      <rPr>
        <sz val="10"/>
        <rFont val="宋体"/>
        <charset val="134"/>
      </rPr>
      <t>利息率</t>
    </r>
    <r>
      <rPr>
        <sz val="10"/>
        <rFont val="Times New Roman"/>
        <charset val="134"/>
      </rPr>
      <t>%</t>
    </r>
  </si>
  <si>
    <r>
      <rPr>
        <sz val="18"/>
        <rFont val="黑体"/>
        <charset val="134"/>
      </rPr>
      <t>应收股利（应收利润）评估明细表</t>
    </r>
  </si>
  <si>
    <r>
      <rPr>
        <sz val="10"/>
        <rFont val="宋体"/>
        <charset val="134"/>
      </rPr>
      <t>表</t>
    </r>
    <r>
      <rPr>
        <sz val="10"/>
        <rFont val="Times New Roman"/>
        <charset val="134"/>
      </rPr>
      <t>3-7</t>
    </r>
  </si>
  <si>
    <t>股利（利润）所属期间</t>
  </si>
  <si>
    <t>其他应收款评估明细表</t>
  </si>
  <si>
    <r>
      <rPr>
        <sz val="10"/>
        <rFont val="宋体"/>
        <charset val="134"/>
      </rPr>
      <t>表</t>
    </r>
    <r>
      <rPr>
        <sz val="10"/>
        <rFont val="Times New Roman"/>
        <charset val="134"/>
      </rPr>
      <t>3-8</t>
    </r>
  </si>
  <si>
    <r>
      <rPr>
        <sz val="10"/>
        <color indexed="10"/>
        <rFont val="宋体"/>
        <charset val="134"/>
      </rPr>
      <t>预计不可收回金额</t>
    </r>
    <r>
      <rPr>
        <sz val="10"/>
        <color indexed="10"/>
        <rFont val="Times New Roman"/>
        <charset val="134"/>
      </rPr>
      <t>(</t>
    </r>
    <r>
      <rPr>
        <sz val="10"/>
        <color indexed="10"/>
        <rFont val="宋体"/>
        <charset val="134"/>
      </rPr>
      <t>注</t>
    </r>
    <r>
      <rPr>
        <sz val="10"/>
        <color indexed="10"/>
        <rFont val="Times New Roman"/>
        <charset val="134"/>
      </rPr>
      <t>1)</t>
    </r>
  </si>
  <si>
    <r>
      <rPr>
        <sz val="10"/>
        <rFont val="宋体"/>
        <charset val="134"/>
      </rPr>
      <t>欠款单位（人）名称（结算对象</t>
    </r>
    <r>
      <rPr>
        <sz val="10"/>
        <rFont val="Times New Roman"/>
        <charset val="134"/>
      </rPr>
      <t>)</t>
    </r>
  </si>
  <si>
    <t>减：其他应收款坏账准备</t>
  </si>
  <si>
    <r>
      <rPr>
        <sz val="10"/>
        <rFont val="宋体"/>
        <charset val="134"/>
      </rPr>
      <t xml:space="preserve">合 </t>
    </r>
    <r>
      <rPr>
        <sz val="10"/>
        <rFont val="宋体"/>
        <charset val="134"/>
      </rPr>
      <t xml:space="preserve">     </t>
    </r>
    <r>
      <rPr>
        <sz val="10"/>
        <rFont val="宋体"/>
        <charset val="134"/>
      </rPr>
      <t>计</t>
    </r>
  </si>
  <si>
    <r>
      <rPr>
        <b/>
        <sz val="18"/>
        <rFont val="黑体"/>
        <charset val="134"/>
      </rPr>
      <t>存货评估汇总表</t>
    </r>
  </si>
  <si>
    <t>表3-9</t>
  </si>
  <si>
    <t>3-9-1</t>
  </si>
  <si>
    <t>材料采购（在途物资）</t>
  </si>
  <si>
    <t>3-9-2</t>
  </si>
  <si>
    <t>3-9-3</t>
  </si>
  <si>
    <t>在库周转材料</t>
  </si>
  <si>
    <t>3-9-4</t>
  </si>
  <si>
    <t>3-9-5</t>
  </si>
  <si>
    <t>产成品（库存商品）</t>
  </si>
  <si>
    <t>3-9-6</t>
  </si>
  <si>
    <t>在产品（自制半成品）</t>
  </si>
  <si>
    <t>3-9-7</t>
  </si>
  <si>
    <t>3-9-8</t>
  </si>
  <si>
    <t>在用周转材料</t>
  </si>
  <si>
    <t>合   计</t>
  </si>
  <si>
    <t>减：存货跌价准备</t>
  </si>
  <si>
    <t>合    计</t>
  </si>
  <si>
    <r>
      <rPr>
        <sz val="18"/>
        <rFont val="黑体"/>
        <charset val="134"/>
      </rPr>
      <t>存货</t>
    </r>
    <r>
      <rPr>
        <sz val="18"/>
        <rFont val="Times New Roman"/>
        <charset val="134"/>
      </rPr>
      <t>—</t>
    </r>
    <r>
      <rPr>
        <sz val="18"/>
        <rFont val="黑体"/>
        <charset val="134"/>
      </rPr>
      <t>材料采购（在途物资）评估明细表</t>
    </r>
  </si>
  <si>
    <r>
      <rPr>
        <sz val="10"/>
        <rFont val="宋体"/>
        <charset val="134"/>
      </rPr>
      <t>表</t>
    </r>
    <r>
      <rPr>
        <sz val="10"/>
        <rFont val="Times New Roman"/>
        <charset val="134"/>
      </rPr>
      <t>3-9-1</t>
    </r>
  </si>
  <si>
    <t>名称及规格型号</t>
  </si>
  <si>
    <t>计量单位</t>
  </si>
  <si>
    <t>数量</t>
  </si>
  <si>
    <t>单价</t>
  </si>
  <si>
    <t>实际数量</t>
  </si>
  <si>
    <t>评估单价</t>
  </si>
  <si>
    <r>
      <rPr>
        <sz val="18"/>
        <rFont val="黑体"/>
        <charset val="134"/>
      </rPr>
      <t>存货</t>
    </r>
    <r>
      <rPr>
        <sz val="18"/>
        <rFont val="Times New Roman"/>
        <charset val="134"/>
      </rPr>
      <t>—</t>
    </r>
    <r>
      <rPr>
        <sz val="18"/>
        <rFont val="黑体"/>
        <charset val="134"/>
      </rPr>
      <t>原材料评估明细表</t>
    </r>
  </si>
  <si>
    <r>
      <rPr>
        <sz val="10"/>
        <rFont val="宋体"/>
        <charset val="134"/>
      </rPr>
      <t>表</t>
    </r>
    <r>
      <rPr>
        <sz val="10"/>
        <rFont val="Times New Roman"/>
        <charset val="134"/>
      </rPr>
      <t>3-9-2</t>
    </r>
  </si>
  <si>
    <t>名称</t>
  </si>
  <si>
    <t>规格</t>
  </si>
  <si>
    <t>存放地点</t>
  </si>
  <si>
    <t>注1：</t>
  </si>
  <si>
    <r>
      <rPr>
        <sz val="10"/>
        <rFont val="Times New Roman"/>
        <charset val="134"/>
      </rPr>
      <t>1</t>
    </r>
    <r>
      <rPr>
        <sz val="10"/>
        <rFont val="宋体"/>
        <charset val="134"/>
      </rPr>
      <t>）正常，无需填写；</t>
    </r>
    <r>
      <rPr>
        <sz val="10"/>
        <rFont val="Times New Roman"/>
        <charset val="134"/>
      </rPr>
      <t>2</t>
    </r>
    <r>
      <rPr>
        <sz val="10"/>
        <rFont val="宋体"/>
        <charset val="134"/>
      </rPr>
      <t>）残次，填</t>
    </r>
    <r>
      <rPr>
        <sz val="10"/>
        <rFont val="Times New Roman"/>
        <charset val="134"/>
      </rPr>
      <t>“A”</t>
    </r>
    <r>
      <rPr>
        <sz val="10"/>
        <rFont val="宋体"/>
        <charset val="134"/>
      </rPr>
      <t>；</t>
    </r>
    <r>
      <rPr>
        <sz val="10"/>
        <rFont val="Times New Roman"/>
        <charset val="134"/>
      </rPr>
      <t>3</t>
    </r>
    <r>
      <rPr>
        <sz val="10"/>
        <rFont val="宋体"/>
        <charset val="134"/>
      </rPr>
      <t>）变质，填</t>
    </r>
    <r>
      <rPr>
        <sz val="10"/>
        <rFont val="Times New Roman"/>
        <charset val="134"/>
      </rPr>
      <t>“B”</t>
    </r>
    <r>
      <rPr>
        <sz val="10"/>
        <rFont val="宋体"/>
        <charset val="134"/>
      </rPr>
      <t>；</t>
    </r>
    <r>
      <rPr>
        <sz val="10"/>
        <rFont val="Times New Roman"/>
        <charset val="134"/>
      </rPr>
      <t>4</t>
    </r>
    <r>
      <rPr>
        <sz val="10"/>
        <rFont val="宋体"/>
        <charset val="134"/>
      </rPr>
      <t>）毁损，填</t>
    </r>
    <r>
      <rPr>
        <sz val="10"/>
        <rFont val="Times New Roman"/>
        <charset val="134"/>
      </rPr>
      <t>“C”</t>
    </r>
    <r>
      <rPr>
        <sz val="10"/>
        <rFont val="宋体"/>
        <charset val="134"/>
      </rPr>
      <t>；</t>
    </r>
    <r>
      <rPr>
        <sz val="10"/>
        <rFont val="Times New Roman"/>
        <charset val="134"/>
      </rPr>
      <t>5</t>
    </r>
    <r>
      <rPr>
        <sz val="10"/>
        <rFont val="宋体"/>
        <charset val="134"/>
      </rPr>
      <t>）滞销，填</t>
    </r>
    <r>
      <rPr>
        <sz val="10"/>
        <rFont val="Times New Roman"/>
        <charset val="134"/>
      </rPr>
      <t>“E”</t>
    </r>
    <r>
      <rPr>
        <sz val="10"/>
        <rFont val="宋体"/>
        <charset val="134"/>
      </rPr>
      <t>；</t>
    </r>
  </si>
  <si>
    <r>
      <rPr>
        <sz val="10"/>
        <rFont val="Times New Roman"/>
        <charset val="134"/>
      </rPr>
      <t>6</t>
    </r>
    <r>
      <rPr>
        <sz val="10"/>
        <rFont val="宋体"/>
        <charset val="134"/>
      </rPr>
      <t>）积压，填</t>
    </r>
    <r>
      <rPr>
        <sz val="10"/>
        <rFont val="Times New Roman"/>
        <charset val="134"/>
      </rPr>
      <t>“D”</t>
    </r>
    <r>
      <rPr>
        <sz val="10"/>
        <rFont val="宋体"/>
        <charset val="134"/>
      </rPr>
      <t>并在备注中填写已积压时间</t>
    </r>
    <r>
      <rPr>
        <sz val="10"/>
        <rFont val="Times New Roman"/>
        <charset val="134"/>
      </rPr>
      <t>“1</t>
    </r>
    <r>
      <rPr>
        <sz val="10"/>
        <rFont val="宋体"/>
        <charset val="134"/>
      </rPr>
      <t>年以内</t>
    </r>
    <r>
      <rPr>
        <sz val="10"/>
        <rFont val="Times New Roman"/>
        <charset val="134"/>
      </rPr>
      <t>”</t>
    </r>
    <r>
      <rPr>
        <sz val="10"/>
        <rFont val="宋体"/>
        <charset val="134"/>
      </rPr>
      <t>、</t>
    </r>
    <r>
      <rPr>
        <sz val="10"/>
        <rFont val="Times New Roman"/>
        <charset val="134"/>
      </rPr>
      <t>“1~2</t>
    </r>
    <r>
      <rPr>
        <sz val="10"/>
        <rFont val="宋体"/>
        <charset val="134"/>
      </rPr>
      <t>年</t>
    </r>
    <r>
      <rPr>
        <sz val="10"/>
        <rFont val="Times New Roman"/>
        <charset val="134"/>
      </rPr>
      <t>”</t>
    </r>
    <r>
      <rPr>
        <sz val="10"/>
        <rFont val="宋体"/>
        <charset val="134"/>
      </rPr>
      <t>、</t>
    </r>
    <r>
      <rPr>
        <sz val="10"/>
        <rFont val="Times New Roman"/>
        <charset val="134"/>
      </rPr>
      <t>“2~3</t>
    </r>
    <r>
      <rPr>
        <sz val="10"/>
        <rFont val="宋体"/>
        <charset val="134"/>
      </rPr>
      <t>年</t>
    </r>
    <r>
      <rPr>
        <sz val="10"/>
        <rFont val="Times New Roman"/>
        <charset val="134"/>
      </rPr>
      <t>”</t>
    </r>
    <r>
      <rPr>
        <sz val="10"/>
        <rFont val="宋体"/>
        <charset val="134"/>
      </rPr>
      <t>、</t>
    </r>
    <r>
      <rPr>
        <sz val="10"/>
        <rFont val="Times New Roman"/>
        <charset val="134"/>
      </rPr>
      <t>“3</t>
    </r>
    <r>
      <rPr>
        <sz val="10"/>
        <rFont val="宋体"/>
        <charset val="134"/>
      </rPr>
      <t>年以上</t>
    </r>
    <r>
      <rPr>
        <sz val="10"/>
        <rFont val="Times New Roman"/>
        <charset val="134"/>
      </rPr>
      <t>”</t>
    </r>
    <r>
      <rPr>
        <sz val="10"/>
        <rFont val="宋体"/>
        <charset val="134"/>
      </rPr>
      <t>；</t>
    </r>
    <r>
      <rPr>
        <sz val="10"/>
        <rFont val="Times New Roman"/>
        <charset val="134"/>
      </rPr>
      <t>7</t>
    </r>
    <r>
      <rPr>
        <sz val="10"/>
        <rFont val="宋体"/>
        <charset val="134"/>
      </rPr>
      <t>）其他情形用文字表述。</t>
    </r>
  </si>
  <si>
    <r>
      <rPr>
        <sz val="18"/>
        <rFont val="黑体"/>
        <charset val="134"/>
      </rPr>
      <t>存货</t>
    </r>
    <r>
      <rPr>
        <sz val="18"/>
        <rFont val="Times New Roman"/>
        <charset val="134"/>
      </rPr>
      <t>—</t>
    </r>
    <r>
      <rPr>
        <sz val="18"/>
        <rFont val="黑体"/>
        <charset val="134"/>
      </rPr>
      <t>在库周转材料评估明细表</t>
    </r>
  </si>
  <si>
    <r>
      <rPr>
        <sz val="10"/>
        <rFont val="宋体"/>
        <charset val="134"/>
      </rPr>
      <t>表</t>
    </r>
    <r>
      <rPr>
        <sz val="10"/>
        <rFont val="Times New Roman"/>
        <charset val="134"/>
      </rPr>
      <t>3-9-3</t>
    </r>
  </si>
  <si>
    <t>存货—委托加工物资评估明细表</t>
  </si>
  <si>
    <r>
      <rPr>
        <sz val="10"/>
        <rFont val="宋体"/>
        <charset val="134"/>
      </rPr>
      <t>表</t>
    </r>
    <r>
      <rPr>
        <sz val="10"/>
        <rFont val="Times New Roman"/>
        <charset val="134"/>
      </rPr>
      <t>3-9-4</t>
    </r>
  </si>
  <si>
    <t>加工单位名称</t>
  </si>
  <si>
    <t xml:space="preserve">增减值 </t>
  </si>
  <si>
    <r>
      <rPr>
        <sz val="18"/>
        <rFont val="黑体"/>
        <charset val="134"/>
      </rPr>
      <t>存货</t>
    </r>
    <r>
      <rPr>
        <sz val="18"/>
        <rFont val="Times New Roman"/>
        <charset val="134"/>
      </rPr>
      <t>—</t>
    </r>
    <r>
      <rPr>
        <sz val="18"/>
        <rFont val="黑体"/>
        <charset val="134"/>
      </rPr>
      <t>产成品（库存商品、开发产品、农产品）评估明细表</t>
    </r>
  </si>
  <si>
    <r>
      <rPr>
        <sz val="10"/>
        <rFont val="宋体"/>
        <charset val="134"/>
      </rPr>
      <t>表</t>
    </r>
    <r>
      <rPr>
        <sz val="10"/>
        <rFont val="Times New Roman"/>
        <charset val="134"/>
      </rPr>
      <t>3-9-5</t>
    </r>
  </si>
  <si>
    <t>合同号</t>
  </si>
  <si>
    <t>计量  单位</t>
  </si>
  <si>
    <t>外币单价</t>
  </si>
  <si>
    <t>人民币单价</t>
  </si>
  <si>
    <r>
      <rPr>
        <sz val="18"/>
        <rFont val="黑体"/>
        <charset val="134"/>
      </rPr>
      <t>存货</t>
    </r>
    <r>
      <rPr>
        <sz val="18"/>
        <rFont val="Times New Roman"/>
        <charset val="134"/>
      </rPr>
      <t>—</t>
    </r>
    <r>
      <rPr>
        <sz val="18"/>
        <rFont val="黑体"/>
        <charset val="134"/>
      </rPr>
      <t>在产品（自制半成品）评估明细表</t>
    </r>
  </si>
  <si>
    <r>
      <rPr>
        <sz val="10"/>
        <rFont val="宋体"/>
        <charset val="134"/>
      </rPr>
      <t>表</t>
    </r>
    <r>
      <rPr>
        <sz val="10"/>
        <rFont val="Times New Roman"/>
        <charset val="134"/>
      </rPr>
      <t>3-9-6</t>
    </r>
  </si>
  <si>
    <t>规格型号</t>
  </si>
  <si>
    <r>
      <rPr>
        <sz val="18"/>
        <rFont val="黑体"/>
        <charset val="134"/>
      </rPr>
      <t>存货</t>
    </r>
    <r>
      <rPr>
        <sz val="18"/>
        <rFont val="Times New Roman"/>
        <charset val="134"/>
      </rPr>
      <t>—</t>
    </r>
    <r>
      <rPr>
        <sz val="18"/>
        <rFont val="黑体"/>
        <charset val="134"/>
      </rPr>
      <t>发出商品评估明细表</t>
    </r>
  </si>
  <si>
    <r>
      <rPr>
        <sz val="10"/>
        <rFont val="宋体"/>
        <charset val="134"/>
      </rPr>
      <t>表</t>
    </r>
    <r>
      <rPr>
        <sz val="10"/>
        <rFont val="Times New Roman"/>
        <charset val="134"/>
      </rPr>
      <t>3-9-7</t>
    </r>
  </si>
  <si>
    <t>商品名称</t>
  </si>
  <si>
    <t>对方单位名称</t>
  </si>
  <si>
    <r>
      <rPr>
        <sz val="18"/>
        <rFont val="黑体"/>
        <charset val="134"/>
      </rPr>
      <t>存货</t>
    </r>
    <r>
      <rPr>
        <sz val="18"/>
        <rFont val="Times New Roman"/>
        <charset val="134"/>
      </rPr>
      <t>—</t>
    </r>
    <r>
      <rPr>
        <sz val="18"/>
        <rFont val="黑体"/>
        <charset val="134"/>
      </rPr>
      <t>在用周转材料评估明细表</t>
    </r>
  </si>
  <si>
    <r>
      <rPr>
        <sz val="10"/>
        <rFont val="宋体"/>
        <charset val="134"/>
      </rPr>
      <t>表</t>
    </r>
    <r>
      <rPr>
        <sz val="10"/>
        <rFont val="Times New Roman"/>
        <charset val="134"/>
      </rPr>
      <t>3-9-8</t>
    </r>
  </si>
  <si>
    <t>启用日期</t>
  </si>
  <si>
    <t>原始入账价值</t>
  </si>
  <si>
    <t>账面价值（摊余价值）</t>
  </si>
  <si>
    <t>评估原价</t>
  </si>
  <si>
    <r>
      <rPr>
        <sz val="10"/>
        <rFont val="宋体"/>
        <charset val="134"/>
      </rPr>
      <t>成新率</t>
    </r>
    <r>
      <rPr>
        <sz val="10"/>
        <rFont val="Times New Roman"/>
        <charset val="134"/>
      </rPr>
      <t>%</t>
    </r>
  </si>
  <si>
    <r>
      <rPr>
        <sz val="18"/>
        <rFont val="黑体"/>
        <charset val="134"/>
      </rPr>
      <t>一年内到期的非流动资产评估明细表</t>
    </r>
  </si>
  <si>
    <r>
      <rPr>
        <sz val="10"/>
        <rFont val="宋体"/>
        <charset val="134"/>
      </rPr>
      <t>表</t>
    </r>
    <r>
      <rPr>
        <sz val="10"/>
        <rFont val="Times New Roman"/>
        <charset val="134"/>
      </rPr>
      <t>3-10</t>
    </r>
  </si>
  <si>
    <t>项目及内容</t>
  </si>
  <si>
    <t>结算内容</t>
  </si>
  <si>
    <r>
      <rPr>
        <sz val="18"/>
        <rFont val="黑体"/>
        <charset val="134"/>
      </rPr>
      <t>其他流动资产评估明细表</t>
    </r>
  </si>
  <si>
    <r>
      <rPr>
        <sz val="10"/>
        <rFont val="宋体"/>
        <charset val="134"/>
      </rPr>
      <t>表</t>
    </r>
    <r>
      <rPr>
        <sz val="10"/>
        <rFont val="Times New Roman"/>
        <charset val="134"/>
      </rPr>
      <t>3-11</t>
    </r>
  </si>
  <si>
    <t>非流动资产评估汇总表</t>
  </si>
  <si>
    <t>表4</t>
  </si>
  <si>
    <t>4-1</t>
  </si>
  <si>
    <t>4-2</t>
  </si>
  <si>
    <t>4-3</t>
  </si>
  <si>
    <t>4-4</t>
  </si>
  <si>
    <t>4-5</t>
  </si>
  <si>
    <t>4-6</t>
  </si>
  <si>
    <t>4-7</t>
  </si>
  <si>
    <t>4-8</t>
  </si>
  <si>
    <t>4-9</t>
  </si>
  <si>
    <t>4-10</t>
  </si>
  <si>
    <t>4-11</t>
  </si>
  <si>
    <t>4-12</t>
  </si>
  <si>
    <t>4-13</t>
  </si>
  <si>
    <t>4-14</t>
  </si>
  <si>
    <t>4-15</t>
  </si>
  <si>
    <t>4-16</t>
  </si>
  <si>
    <t>4-17</t>
  </si>
  <si>
    <t>合            计</t>
  </si>
  <si>
    <t>可供出售金融资产评估汇总表</t>
  </si>
  <si>
    <r>
      <rPr>
        <sz val="10"/>
        <rFont val="宋体"/>
        <charset val="134"/>
      </rPr>
      <t>表</t>
    </r>
    <r>
      <rPr>
        <sz val="10"/>
        <rFont val="Times New Roman"/>
        <charset val="134"/>
      </rPr>
      <t>4-1</t>
    </r>
  </si>
  <si>
    <r>
      <rPr>
        <sz val="10"/>
        <rFont val="Times New Roman"/>
        <charset val="134"/>
      </rPr>
      <t>增值率</t>
    </r>
    <r>
      <rPr>
        <sz val="10"/>
        <rFont val="Times New Roman"/>
        <charset val="134"/>
      </rPr>
      <t>%</t>
    </r>
  </si>
  <si>
    <t>4-1-1</t>
  </si>
  <si>
    <t>可供出售金融资产-股票投资</t>
  </si>
  <si>
    <t>4-1-2</t>
  </si>
  <si>
    <t>可供出售金融资产-债券投资</t>
  </si>
  <si>
    <t>4-1-3</t>
  </si>
  <si>
    <t>可供出售金融资产-其他投资</t>
  </si>
  <si>
    <t>可供出售金融资产—股票投资评估明细表</t>
  </si>
  <si>
    <r>
      <rPr>
        <sz val="10"/>
        <rFont val="宋体"/>
        <charset val="134"/>
      </rPr>
      <t>表</t>
    </r>
    <r>
      <rPr>
        <sz val="10"/>
        <rFont val="Times New Roman"/>
        <charset val="134"/>
      </rPr>
      <t>4-1-1</t>
    </r>
  </si>
  <si>
    <t>股票性质</t>
  </si>
  <si>
    <t>基准日市价</t>
  </si>
  <si>
    <t>取得成本</t>
  </si>
  <si>
    <t>减：减值准备</t>
  </si>
  <si>
    <t>可供出售金融资产—债券投资评估明细表</t>
  </si>
  <si>
    <r>
      <rPr>
        <sz val="10"/>
        <rFont val="宋体"/>
        <charset val="134"/>
      </rPr>
      <t>表</t>
    </r>
    <r>
      <rPr>
        <sz val="10"/>
        <rFont val="Times New Roman"/>
        <charset val="134"/>
      </rPr>
      <t>4-1-2</t>
    </r>
  </si>
  <si>
    <t>债券种类</t>
  </si>
  <si>
    <t>到期日</t>
  </si>
  <si>
    <t>成本（面值）</t>
  </si>
  <si>
    <t>可供出售金融资产—其他投资评估明细表</t>
  </si>
  <si>
    <r>
      <rPr>
        <sz val="10"/>
        <rFont val="宋体"/>
        <charset val="134"/>
      </rPr>
      <t>表</t>
    </r>
    <r>
      <rPr>
        <sz val="10"/>
        <rFont val="Times New Roman"/>
        <charset val="134"/>
      </rPr>
      <t>4-1-3</t>
    </r>
  </si>
  <si>
    <t>金融资产名称</t>
  </si>
  <si>
    <t>持有数量</t>
  </si>
  <si>
    <t>持有至到期投资评估明细表</t>
  </si>
  <si>
    <r>
      <rPr>
        <sz val="10"/>
        <rFont val="宋体"/>
        <charset val="134"/>
      </rPr>
      <t>表</t>
    </r>
    <r>
      <rPr>
        <sz val="10"/>
        <rFont val="Times New Roman"/>
        <charset val="134"/>
      </rPr>
      <t>4-3</t>
    </r>
  </si>
  <si>
    <t>投资类别</t>
  </si>
  <si>
    <t>投资成本</t>
  </si>
  <si>
    <t>减：持有至到期投资减值准备</t>
  </si>
  <si>
    <r>
      <rPr>
        <sz val="10"/>
        <rFont val="宋体"/>
        <charset val="134"/>
      </rPr>
      <t xml:space="preserve">合 </t>
    </r>
    <r>
      <rPr>
        <sz val="10"/>
        <rFont val="宋体"/>
        <charset val="134"/>
      </rPr>
      <t xml:space="preserve">    </t>
    </r>
    <r>
      <rPr>
        <sz val="10"/>
        <rFont val="宋体"/>
        <charset val="134"/>
      </rPr>
      <t>计</t>
    </r>
  </si>
  <si>
    <t>长期应收款评估明细表</t>
  </si>
  <si>
    <t>减：长期应收款坏账准备</t>
  </si>
  <si>
    <r>
      <rPr>
        <sz val="10"/>
        <rFont val="宋体"/>
        <charset val="134"/>
      </rPr>
      <t>净</t>
    </r>
    <r>
      <rPr>
        <sz val="10"/>
        <rFont val="Times New Roman"/>
        <charset val="134"/>
      </rPr>
      <t xml:space="preserve">            </t>
    </r>
    <r>
      <rPr>
        <sz val="10"/>
        <rFont val="宋体"/>
        <charset val="134"/>
      </rPr>
      <t>额</t>
    </r>
  </si>
  <si>
    <r>
      <rPr>
        <sz val="18"/>
        <rFont val="黑体"/>
        <charset val="134"/>
      </rPr>
      <t>长期股权投资评估明细表</t>
    </r>
  </si>
  <si>
    <r>
      <rPr>
        <sz val="10"/>
        <rFont val="宋体"/>
        <charset val="134"/>
      </rPr>
      <t>表</t>
    </r>
    <r>
      <rPr>
        <sz val="10"/>
        <rFont val="Times New Roman"/>
        <charset val="134"/>
      </rPr>
      <t>4-4</t>
    </r>
  </si>
  <si>
    <t>协议投资期限</t>
  </si>
  <si>
    <r>
      <rPr>
        <sz val="10"/>
        <rFont val="宋体"/>
        <charset val="134"/>
      </rPr>
      <t>投资比例</t>
    </r>
    <r>
      <rPr>
        <sz val="10"/>
        <rFont val="Times New Roman"/>
        <charset val="134"/>
      </rPr>
      <t>%</t>
    </r>
  </si>
  <si>
    <t>减：长期股权投资减值准备</t>
  </si>
  <si>
    <r>
      <rPr>
        <sz val="10"/>
        <rFont val="宋体"/>
        <charset val="134"/>
      </rPr>
      <t xml:space="preserve">合 </t>
    </r>
    <r>
      <rPr>
        <sz val="10"/>
        <rFont val="宋体"/>
        <charset val="134"/>
      </rPr>
      <t xml:space="preserve">      </t>
    </r>
    <r>
      <rPr>
        <sz val="10"/>
        <rFont val="宋体"/>
        <charset val="134"/>
      </rPr>
      <t>计</t>
    </r>
  </si>
  <si>
    <r>
      <rPr>
        <sz val="18"/>
        <rFont val="黑体"/>
        <charset val="134"/>
      </rPr>
      <t>投资性房地产评估汇总表</t>
    </r>
  </si>
  <si>
    <r>
      <rPr>
        <sz val="10"/>
        <rFont val="宋体"/>
        <charset val="134"/>
      </rPr>
      <t>表</t>
    </r>
    <r>
      <rPr>
        <sz val="10"/>
        <rFont val="Times New Roman"/>
        <charset val="134"/>
      </rPr>
      <t>4-5</t>
    </r>
  </si>
  <si>
    <t>增值率</t>
  </si>
  <si>
    <t>原值</t>
  </si>
  <si>
    <t>净值</t>
  </si>
  <si>
    <t>4-5-1</t>
  </si>
  <si>
    <t>投资性房地产-房屋成本模式</t>
  </si>
  <si>
    <t>4-5-2</t>
  </si>
  <si>
    <t>投资性房地产-房屋公允模式</t>
  </si>
  <si>
    <t>4-5-3</t>
  </si>
  <si>
    <t>投资性房地产-土地成本模式</t>
  </si>
  <si>
    <t>4-5-4</t>
  </si>
  <si>
    <t>投资性房地产-土地公允模式</t>
  </si>
  <si>
    <t>减：投资性房地产减值准备</t>
  </si>
  <si>
    <t>投资性房地产——房屋评估明细表</t>
  </si>
  <si>
    <t>（采用成本模式计量）</t>
  </si>
  <si>
    <t>权证编号</t>
  </si>
  <si>
    <t>建筑物名称</t>
  </si>
  <si>
    <t>来源</t>
  </si>
  <si>
    <t>位置</t>
  </si>
  <si>
    <t>对应土地证号</t>
  </si>
  <si>
    <t>结构</t>
  </si>
  <si>
    <r>
      <rPr>
        <sz val="10"/>
        <rFont val="宋体"/>
        <charset val="134"/>
      </rPr>
      <t>檐高</t>
    </r>
    <r>
      <rPr>
        <sz val="10"/>
        <rFont val="Times New Roman"/>
        <charset val="134"/>
      </rPr>
      <t>(m)</t>
    </r>
  </si>
  <si>
    <r>
      <rPr>
        <sz val="10"/>
        <rFont val="宋体"/>
        <charset val="134"/>
      </rPr>
      <t>层高</t>
    </r>
    <r>
      <rPr>
        <sz val="10"/>
        <rFont val="Times New Roman"/>
        <charset val="134"/>
      </rPr>
      <t>(m)</t>
    </r>
  </si>
  <si>
    <t>总层数</t>
  </si>
  <si>
    <t>层数</t>
  </si>
  <si>
    <t>朝向</t>
  </si>
  <si>
    <t>吊车吨位</t>
  </si>
  <si>
    <r>
      <rPr>
        <sz val="10"/>
        <rFont val="宋体"/>
        <charset val="134"/>
      </rPr>
      <t>跨度</t>
    </r>
    <r>
      <rPr>
        <sz val="10"/>
        <rFont val="Times New Roman"/>
        <charset val="134"/>
      </rPr>
      <t>(m)</t>
    </r>
  </si>
  <si>
    <r>
      <rPr>
        <sz val="10"/>
        <rFont val="宋体"/>
        <charset val="134"/>
      </rPr>
      <t>柱距</t>
    </r>
    <r>
      <rPr>
        <sz val="10"/>
        <rFont val="Times New Roman"/>
        <charset val="134"/>
      </rPr>
      <t>(m)</t>
    </r>
  </si>
  <si>
    <t>使用单位</t>
  </si>
  <si>
    <t>开工年月</t>
  </si>
  <si>
    <t>建成
年月</t>
  </si>
  <si>
    <r>
      <rPr>
        <sz val="10"/>
        <rFont val="宋体"/>
        <charset val="134"/>
      </rPr>
      <t>建筑</t>
    </r>
    <r>
      <rPr>
        <sz val="10"/>
        <rFont val="宋体"/>
        <charset val="134"/>
      </rPr>
      <t>面积</t>
    </r>
  </si>
  <si>
    <r>
      <rPr>
        <sz val="10"/>
        <rFont val="宋体"/>
        <charset val="134"/>
      </rPr>
      <t>成本单价</t>
    </r>
    <r>
      <rPr>
        <sz val="10"/>
        <rFont val="Times New Roman"/>
        <charset val="134"/>
      </rPr>
      <t>(</t>
    </r>
    <r>
      <rPr>
        <sz val="10"/>
        <rFont val="宋体"/>
        <charset val="134"/>
      </rPr>
      <t>元</t>
    </r>
    <r>
      <rPr>
        <sz val="10"/>
        <rFont val="Times New Roman"/>
        <charset val="134"/>
      </rPr>
      <t>/m</t>
    </r>
    <r>
      <rPr>
        <vertAlign val="superscript"/>
        <sz val="10"/>
        <rFont val="Times New Roman"/>
        <charset val="134"/>
      </rPr>
      <t>2</t>
    </r>
    <r>
      <rPr>
        <sz val="10"/>
        <rFont val="Times New Roman"/>
        <charset val="134"/>
      </rPr>
      <t>)</t>
    </r>
  </si>
  <si>
    <r>
      <rPr>
        <sz val="10"/>
        <rFont val="宋体"/>
        <charset val="134"/>
      </rPr>
      <t>评估单价</t>
    </r>
    <r>
      <rPr>
        <sz val="10"/>
        <rFont val="Times New Roman"/>
        <charset val="134"/>
      </rPr>
      <t>(</t>
    </r>
    <r>
      <rPr>
        <sz val="10"/>
        <rFont val="宋体"/>
        <charset val="134"/>
      </rPr>
      <t>元</t>
    </r>
    <r>
      <rPr>
        <sz val="10"/>
        <rFont val="Times New Roman"/>
        <charset val="134"/>
      </rPr>
      <t>/m</t>
    </r>
    <r>
      <rPr>
        <vertAlign val="superscript"/>
        <sz val="10"/>
        <rFont val="Times New Roman"/>
        <charset val="134"/>
      </rPr>
      <t>2</t>
    </r>
    <r>
      <rPr>
        <sz val="10"/>
        <rFont val="Times New Roman"/>
        <charset val="134"/>
      </rPr>
      <t>)</t>
    </r>
  </si>
  <si>
    <t>现场勘察简单记录</t>
  </si>
  <si>
    <t>证载权利人</t>
  </si>
  <si>
    <t>合      计</t>
  </si>
  <si>
    <t>被评估单位（或者产权持有单位）填表人：</t>
  </si>
  <si>
    <t>（采用公允价值模式计量）</t>
  </si>
  <si>
    <t>房屋名称</t>
  </si>
  <si>
    <r>
      <rPr>
        <sz val="10"/>
        <rFont val="宋体"/>
        <charset val="134"/>
      </rPr>
      <t>建筑</t>
    </r>
    <r>
      <rPr>
        <sz val="10"/>
        <rFont val="Times New Roman"/>
        <charset val="134"/>
      </rPr>
      <t xml:space="preserve">          </t>
    </r>
    <r>
      <rPr>
        <sz val="10"/>
        <rFont val="宋体"/>
        <charset val="134"/>
      </rPr>
      <t>面积</t>
    </r>
  </si>
  <si>
    <t>原始入帐价值</t>
  </si>
  <si>
    <t>审计前账面原值</t>
  </si>
  <si>
    <t>审计前账面净值</t>
  </si>
  <si>
    <t>账面原值</t>
  </si>
  <si>
    <t>账面净值</t>
  </si>
  <si>
    <t>评估原值</t>
  </si>
  <si>
    <t>成新率%</t>
  </si>
  <si>
    <t>评估净值</t>
  </si>
  <si>
    <t>投资性房地产——土地使用权评估明细表</t>
  </si>
  <si>
    <t>土地权证编号</t>
  </si>
  <si>
    <t>宗地名称</t>
  </si>
  <si>
    <t>土地位置</t>
  </si>
  <si>
    <t>取得日期</t>
  </si>
  <si>
    <t>用地性质</t>
  </si>
  <si>
    <t>土地用途</t>
  </si>
  <si>
    <t>准用年限</t>
  </si>
  <si>
    <t>开发程度</t>
  </si>
  <si>
    <r>
      <rPr>
        <sz val="10"/>
        <rFont val="宋体"/>
        <charset val="134"/>
      </rPr>
      <t>面积</t>
    </r>
    <r>
      <rPr>
        <sz val="10"/>
        <rFont val="Times New Roman"/>
        <charset val="134"/>
      </rPr>
      <t>(m</t>
    </r>
    <r>
      <rPr>
        <vertAlign val="superscript"/>
        <sz val="10"/>
        <rFont val="Times New Roman"/>
        <charset val="134"/>
      </rPr>
      <t>2</t>
    </r>
    <r>
      <rPr>
        <sz val="10"/>
        <rFont val="Times New Roman"/>
        <charset val="134"/>
      </rPr>
      <t>)</t>
    </r>
  </si>
  <si>
    <t>成新率</t>
  </si>
  <si>
    <t>原始入账价值（转入日公允价值）</t>
  </si>
  <si>
    <t>固定资产—构筑物及其他辅助设施评估明细表</t>
  </si>
  <si>
    <r>
      <rPr>
        <sz val="10"/>
        <rFont val="宋体"/>
        <charset val="134"/>
      </rPr>
      <t>表</t>
    </r>
    <r>
      <rPr>
        <sz val="10"/>
        <rFont val="Times New Roman"/>
        <charset val="134"/>
      </rPr>
      <t>4-6-2</t>
    </r>
  </si>
  <si>
    <r>
      <rPr>
        <sz val="10"/>
        <rFont val="Times New Roman"/>
        <charset val="134"/>
      </rPr>
      <t xml:space="preserve"> </t>
    </r>
    <r>
      <rPr>
        <sz val="10"/>
        <rFont val="宋体"/>
        <charset val="134"/>
      </rPr>
      <t>名称</t>
    </r>
  </si>
  <si>
    <t>长度(m)</t>
  </si>
  <si>
    <t>宽度
(m)</t>
  </si>
  <si>
    <t>高度(m)</t>
  </si>
  <si>
    <r>
      <rPr>
        <sz val="10"/>
        <rFont val="宋体"/>
        <charset val="134"/>
        <scheme val="major"/>
      </rPr>
      <t>面积体积m</t>
    </r>
    <r>
      <rPr>
        <vertAlign val="superscript"/>
        <sz val="10"/>
        <rFont val="宋体"/>
        <charset val="134"/>
      </rPr>
      <t>2</t>
    </r>
    <r>
      <rPr>
        <sz val="10"/>
        <rFont val="宋体"/>
        <charset val="134"/>
      </rPr>
      <t>或m</t>
    </r>
    <r>
      <rPr>
        <vertAlign val="superscript"/>
        <sz val="10"/>
        <rFont val="宋体"/>
        <charset val="134"/>
      </rPr>
      <t>3</t>
    </r>
  </si>
  <si>
    <r>
      <rPr>
        <sz val="10"/>
        <rFont val="宋体"/>
        <charset val="134"/>
        <scheme val="major"/>
      </rPr>
      <t>评估单价(元/m</t>
    </r>
    <r>
      <rPr>
        <vertAlign val="superscript"/>
        <sz val="10"/>
        <rFont val="宋体"/>
        <charset val="134"/>
      </rPr>
      <t>2</t>
    </r>
    <r>
      <rPr>
        <sz val="10"/>
        <rFont val="宋体"/>
        <charset val="134"/>
      </rPr>
      <t>或元/m</t>
    </r>
    <r>
      <rPr>
        <vertAlign val="superscript"/>
        <sz val="10"/>
        <rFont val="宋体"/>
        <charset val="134"/>
      </rPr>
      <t>3</t>
    </r>
    <r>
      <rPr>
        <sz val="10"/>
        <rFont val="宋体"/>
        <charset val="134"/>
      </rPr>
      <t>)</t>
    </r>
  </si>
  <si>
    <t>减：构筑物及其他辅助设施减值准备</t>
  </si>
  <si>
    <r>
      <rPr>
        <sz val="18"/>
        <rFont val="黑体"/>
        <charset val="134"/>
      </rPr>
      <t>固定资产</t>
    </r>
    <r>
      <rPr>
        <sz val="18"/>
        <rFont val="Times New Roman"/>
        <charset val="134"/>
      </rPr>
      <t>—</t>
    </r>
    <r>
      <rPr>
        <sz val="18"/>
        <rFont val="黑体"/>
        <charset val="134"/>
      </rPr>
      <t>管道和沟槽评估明细表</t>
    </r>
  </si>
  <si>
    <r>
      <rPr>
        <sz val="10"/>
        <rFont val="宋体"/>
        <charset val="134"/>
      </rPr>
      <t>表</t>
    </r>
    <r>
      <rPr>
        <sz val="10"/>
        <rFont val="Times New Roman"/>
        <charset val="134"/>
      </rPr>
      <t>4-6-3</t>
    </r>
  </si>
  <si>
    <r>
      <rPr>
        <sz val="10"/>
        <rFont val="宋体"/>
        <charset val="134"/>
      </rPr>
      <t xml:space="preserve">长度
</t>
    </r>
    <r>
      <rPr>
        <sz val="10"/>
        <rFont val="Times New Roman"/>
        <charset val="134"/>
      </rPr>
      <t>(m)</t>
    </r>
  </si>
  <si>
    <r>
      <rPr>
        <sz val="10"/>
        <rFont val="宋体"/>
        <charset val="134"/>
      </rPr>
      <t xml:space="preserve">漕深
</t>
    </r>
    <r>
      <rPr>
        <sz val="10"/>
        <rFont val="Times New Roman"/>
        <charset val="134"/>
      </rPr>
      <t>(m)</t>
    </r>
  </si>
  <si>
    <r>
      <rPr>
        <sz val="10"/>
        <rFont val="宋体"/>
        <charset val="134"/>
      </rPr>
      <t>沟宽</t>
    </r>
    <r>
      <rPr>
        <sz val="10"/>
        <rFont val="Times New Roman"/>
        <charset val="134"/>
      </rPr>
      <t>*</t>
    </r>
    <r>
      <rPr>
        <sz val="10"/>
        <rFont val="宋体"/>
        <charset val="134"/>
      </rPr>
      <t>沟厚</t>
    </r>
    <r>
      <rPr>
        <sz val="10"/>
        <rFont val="Times New Roman"/>
        <charset val="134"/>
      </rPr>
      <t xml:space="preserve">(mm*mm)
</t>
    </r>
    <r>
      <rPr>
        <sz val="10"/>
        <rFont val="宋体"/>
        <charset val="134"/>
      </rPr>
      <t>管径</t>
    </r>
    <r>
      <rPr>
        <sz val="10"/>
        <rFont val="Times New Roman"/>
        <charset val="134"/>
      </rPr>
      <t>*</t>
    </r>
    <r>
      <rPr>
        <sz val="10"/>
        <rFont val="宋体"/>
        <charset val="134"/>
      </rPr>
      <t>壁厚</t>
    </r>
    <r>
      <rPr>
        <sz val="10"/>
        <rFont val="Times New Roman"/>
        <charset val="134"/>
      </rPr>
      <t>(mm*mm)</t>
    </r>
  </si>
  <si>
    <t>材质</t>
  </si>
  <si>
    <t>绝缘方式</t>
  </si>
  <si>
    <t>建成年月</t>
  </si>
  <si>
    <r>
      <rPr>
        <sz val="18"/>
        <rFont val="黑体"/>
        <charset val="134"/>
      </rPr>
      <t>固定资产</t>
    </r>
    <r>
      <rPr>
        <sz val="18"/>
        <rFont val="Times New Roman"/>
        <charset val="134"/>
      </rPr>
      <t>—</t>
    </r>
    <r>
      <rPr>
        <sz val="18"/>
        <rFont val="黑体"/>
        <charset val="134"/>
      </rPr>
      <t>机器设备评估明细表</t>
    </r>
  </si>
  <si>
    <r>
      <rPr>
        <sz val="10"/>
        <rFont val="宋体"/>
        <charset val="134"/>
      </rPr>
      <t>表</t>
    </r>
    <r>
      <rPr>
        <sz val="10"/>
        <rFont val="Times New Roman"/>
        <charset val="134"/>
      </rPr>
      <t>4-6-4</t>
    </r>
  </si>
  <si>
    <t>设备编号</t>
  </si>
  <si>
    <t>设备名称</t>
  </si>
  <si>
    <t>生产厂家</t>
  </si>
  <si>
    <t>购置日期</t>
  </si>
  <si>
    <t>减：机器设备减值准备</t>
  </si>
  <si>
    <r>
      <rPr>
        <sz val="18"/>
        <rFont val="黑体"/>
        <charset val="134"/>
      </rPr>
      <t>固定资产</t>
    </r>
    <r>
      <rPr>
        <sz val="18"/>
        <rFont val="Times New Roman"/>
        <charset val="134"/>
      </rPr>
      <t>—</t>
    </r>
    <r>
      <rPr>
        <sz val="18"/>
        <rFont val="黑体"/>
        <charset val="134"/>
      </rPr>
      <t>电子设备及家具评估明细表</t>
    </r>
  </si>
  <si>
    <t>设备
编号</t>
  </si>
  <si>
    <t>010060000001</t>
  </si>
  <si>
    <t>电视</t>
  </si>
  <si>
    <t>海信43英寸</t>
  </si>
  <si>
    <t>海信</t>
  </si>
  <si>
    <t>台</t>
  </si>
  <si>
    <t>2012-06-27</t>
  </si>
  <si>
    <t>010060000002</t>
  </si>
  <si>
    <t>热水器</t>
  </si>
  <si>
    <t>HCE-T100B 100L</t>
  </si>
  <si>
    <t>比德斯</t>
  </si>
  <si>
    <t>010060000003</t>
  </si>
  <si>
    <t>HCE-T100B 60L</t>
  </si>
  <si>
    <t>010060000004</t>
  </si>
  <si>
    <t>洗衣机</t>
  </si>
  <si>
    <t>XQB75-M1155 7.5Kg</t>
  </si>
  <si>
    <t>三洋</t>
  </si>
  <si>
    <t>010060000005</t>
  </si>
  <si>
    <t>010060000006</t>
  </si>
  <si>
    <t>大床</t>
  </si>
  <si>
    <t>1500*2000*450</t>
  </si>
  <si>
    <t>个</t>
  </si>
  <si>
    <t>010060000008</t>
  </si>
  <si>
    <t>床头柜</t>
  </si>
  <si>
    <t>500*400*450</t>
  </si>
  <si>
    <t>010060000009</t>
  </si>
  <si>
    <t>衣柜</t>
  </si>
  <si>
    <t>800*550*2000</t>
  </si>
  <si>
    <t>010060000010</t>
  </si>
  <si>
    <t>写字桌</t>
  </si>
  <si>
    <t>1200*550*750</t>
  </si>
  <si>
    <t>010060000011</t>
  </si>
  <si>
    <t>椅子</t>
  </si>
  <si>
    <t>网面转椅</t>
  </si>
  <si>
    <t>把</t>
  </si>
  <si>
    <t>010060000012</t>
  </si>
  <si>
    <t>办公桌</t>
  </si>
  <si>
    <r>
      <rPr>
        <sz val="10"/>
        <rFont val="Times New Roman"/>
        <charset val="134"/>
      </rPr>
      <t>1500*600*750</t>
    </r>
  </si>
  <si>
    <t>010060000013</t>
  </si>
  <si>
    <t>办公椅</t>
  </si>
  <si>
    <t>中背，不带扶手</t>
  </si>
  <si>
    <t>010060000014</t>
  </si>
  <si>
    <t>床垫</t>
  </si>
  <si>
    <t>1500*2000</t>
  </si>
  <si>
    <t>010060000015</t>
  </si>
  <si>
    <t>1200*2000</t>
  </si>
  <si>
    <t>010060000017</t>
  </si>
  <si>
    <t>010060000018</t>
  </si>
  <si>
    <t>标准床</t>
  </si>
  <si>
    <r>
      <rPr>
        <sz val="10"/>
        <rFont val="Times New Roman"/>
        <charset val="134"/>
      </rPr>
      <t>1200*2000*450</t>
    </r>
  </si>
  <si>
    <t>010060000019</t>
  </si>
  <si>
    <r>
      <rPr>
        <sz val="10"/>
        <rFont val="Times New Roman"/>
        <charset val="134"/>
      </rPr>
      <t>500*400*450</t>
    </r>
  </si>
  <si>
    <t>010060000020</t>
  </si>
  <si>
    <t>010060000021</t>
  </si>
  <si>
    <t>010060000023</t>
  </si>
  <si>
    <t>沙发</t>
  </si>
  <si>
    <t>三人位，布艺</t>
  </si>
  <si>
    <t>010060000024</t>
  </si>
  <si>
    <t>单人位，布艺</t>
  </si>
  <si>
    <t>010060000025</t>
  </si>
  <si>
    <t>长茶几</t>
  </si>
  <si>
    <r>
      <rPr>
        <sz val="10"/>
        <rFont val="Times New Roman"/>
        <charset val="134"/>
      </rPr>
      <t>1200*650*400</t>
    </r>
    <r>
      <rPr>
        <sz val="10"/>
        <rFont val="宋体"/>
        <charset val="134"/>
      </rPr>
      <t>，铁艺玻璃面</t>
    </r>
  </si>
  <si>
    <t>010060000026</t>
  </si>
  <si>
    <t>方茶几</t>
  </si>
  <si>
    <r>
      <rPr>
        <sz val="10"/>
        <rFont val="Times New Roman"/>
        <charset val="134"/>
      </rPr>
      <t>500*500*550</t>
    </r>
    <r>
      <rPr>
        <sz val="10"/>
        <rFont val="宋体"/>
        <charset val="134"/>
      </rPr>
      <t>，铁艺玻璃面</t>
    </r>
  </si>
  <si>
    <t>010060000027</t>
  </si>
  <si>
    <t>餐桌</t>
  </si>
  <si>
    <t>1800*800*760，木质铁腿</t>
  </si>
  <si>
    <t>010060000028</t>
  </si>
  <si>
    <t>餐椅</t>
  </si>
  <si>
    <t>010060000029</t>
  </si>
  <si>
    <t>010060000030</t>
  </si>
  <si>
    <t>010040000008</t>
  </si>
  <si>
    <t>空调</t>
  </si>
  <si>
    <t>奥克斯KFR-23GW/SFG+3</t>
  </si>
  <si>
    <t>奥克斯</t>
  </si>
  <si>
    <t>2012-07-02</t>
  </si>
  <si>
    <t>010040000009</t>
  </si>
  <si>
    <t>010040000010</t>
  </si>
  <si>
    <t>010040000011</t>
  </si>
  <si>
    <t>010040000012</t>
  </si>
  <si>
    <t>010040000013</t>
  </si>
  <si>
    <t>010040000014</t>
  </si>
  <si>
    <t>010060000032</t>
  </si>
  <si>
    <t>冰箱</t>
  </si>
  <si>
    <t>BCD-190RGS 190L</t>
  </si>
  <si>
    <t>澳柯玛</t>
  </si>
  <si>
    <t>010040000034</t>
  </si>
  <si>
    <t>夏普AR-2048D复印机</t>
  </si>
  <si>
    <t>夏普AR-2048D</t>
  </si>
  <si>
    <t>夏普</t>
  </si>
  <si>
    <t>2015-08-10</t>
  </si>
  <si>
    <t>010060000033</t>
  </si>
  <si>
    <t>财务室保险柜</t>
  </si>
  <si>
    <r>
      <rPr>
        <sz val="10"/>
        <rFont val="宋体"/>
        <charset val="134"/>
      </rPr>
      <t>合</t>
    </r>
    <r>
      <rPr>
        <sz val="10"/>
        <rFont val="Times New Roman"/>
        <charset val="134"/>
      </rPr>
      <t xml:space="preserve">        </t>
    </r>
    <r>
      <rPr>
        <sz val="10"/>
        <rFont val="宋体"/>
        <charset val="134"/>
      </rPr>
      <t>计</t>
    </r>
  </si>
  <si>
    <t>减：电子设备减值准备</t>
  </si>
  <si>
    <r>
      <rPr>
        <sz val="18"/>
        <rFont val="黑体"/>
        <charset val="134"/>
      </rPr>
      <t>固定资产</t>
    </r>
    <r>
      <rPr>
        <sz val="18"/>
        <rFont val="Times New Roman"/>
        <charset val="134"/>
      </rPr>
      <t>—</t>
    </r>
    <r>
      <rPr>
        <sz val="18"/>
        <rFont val="黑体"/>
        <charset val="134"/>
      </rPr>
      <t>土地评估明细表</t>
    </r>
  </si>
  <si>
    <r>
      <rPr>
        <sz val="10"/>
        <rFont val="宋体"/>
        <charset val="134"/>
      </rPr>
      <t>表</t>
    </r>
    <r>
      <rPr>
        <sz val="10"/>
        <rFont val="Times New Roman"/>
        <charset val="134"/>
      </rPr>
      <t>4-6-7</t>
    </r>
  </si>
  <si>
    <r>
      <rPr>
        <b/>
        <sz val="18"/>
        <rFont val="黑体"/>
        <charset val="134"/>
      </rPr>
      <t>在建工程评估汇总表</t>
    </r>
  </si>
  <si>
    <t>表4-7</t>
  </si>
  <si>
    <t>4-7-1</t>
  </si>
  <si>
    <t>在建工程-土建工程</t>
  </si>
  <si>
    <t>4-7-2</t>
  </si>
  <si>
    <t>在建工程-设备安装工程</t>
  </si>
  <si>
    <t>5-4</t>
  </si>
  <si>
    <t>在建工程合计</t>
  </si>
  <si>
    <t>减：在建工程减值准备</t>
  </si>
  <si>
    <r>
      <rPr>
        <sz val="18"/>
        <rFont val="黑体"/>
        <charset val="134"/>
      </rPr>
      <t>在建工程</t>
    </r>
    <r>
      <rPr>
        <sz val="18"/>
        <rFont val="Times New Roman"/>
        <charset val="134"/>
      </rPr>
      <t>—</t>
    </r>
    <r>
      <rPr>
        <sz val="18"/>
        <rFont val="黑体"/>
        <charset val="134"/>
      </rPr>
      <t>土建工程评估明细表</t>
    </r>
  </si>
  <si>
    <r>
      <rPr>
        <sz val="10"/>
        <rFont val="宋体"/>
        <charset val="134"/>
      </rPr>
      <t>表</t>
    </r>
    <r>
      <rPr>
        <sz val="10"/>
        <rFont val="Times New Roman"/>
        <charset val="134"/>
      </rPr>
      <t>4-7-1</t>
    </r>
  </si>
  <si>
    <t>项目名称</t>
  </si>
  <si>
    <t>建筑面积/容积</t>
  </si>
  <si>
    <t>开工日期</t>
  </si>
  <si>
    <t>预计完工日期</t>
  </si>
  <si>
    <t>形象进度</t>
  </si>
  <si>
    <t>付款比例</t>
  </si>
  <si>
    <t>投资规模</t>
  </si>
  <si>
    <r>
      <rPr>
        <sz val="18"/>
        <rFont val="黑体"/>
        <charset val="134"/>
      </rPr>
      <t>在建工程</t>
    </r>
    <r>
      <rPr>
        <sz val="18"/>
        <rFont val="Times New Roman"/>
        <charset val="134"/>
      </rPr>
      <t>—</t>
    </r>
    <r>
      <rPr>
        <sz val="18"/>
        <rFont val="黑体"/>
        <charset val="134"/>
      </rPr>
      <t>设备安装工程评估明细表</t>
    </r>
  </si>
  <si>
    <r>
      <rPr>
        <sz val="10"/>
        <rFont val="宋体"/>
        <charset val="134"/>
      </rPr>
      <t>表</t>
    </r>
    <r>
      <rPr>
        <sz val="10"/>
        <rFont val="Times New Roman"/>
        <charset val="134"/>
      </rPr>
      <t>4-7-2</t>
    </r>
  </si>
  <si>
    <t>开工
日期</t>
  </si>
  <si>
    <t>预计完
工日期</t>
  </si>
  <si>
    <t>设备费</t>
  </si>
  <si>
    <t>资金成本</t>
  </si>
  <si>
    <t>安装费及其他</t>
  </si>
  <si>
    <t>减：在建设备安装工程减值准备</t>
  </si>
  <si>
    <r>
      <rPr>
        <sz val="18"/>
        <rFont val="黑体"/>
        <charset val="134"/>
      </rPr>
      <t>工程物资评估明细表</t>
    </r>
  </si>
  <si>
    <r>
      <rPr>
        <sz val="10"/>
        <rFont val="宋体"/>
        <charset val="134"/>
      </rPr>
      <t>表</t>
    </r>
    <r>
      <rPr>
        <sz val="10"/>
        <rFont val="Times New Roman"/>
        <charset val="134"/>
      </rPr>
      <t>4-8</t>
    </r>
  </si>
  <si>
    <t>工程项目</t>
  </si>
  <si>
    <t>计量
单位</t>
  </si>
  <si>
    <r>
      <rPr>
        <sz val="10"/>
        <rFont val="宋体"/>
        <charset val="134"/>
      </rPr>
      <t xml:space="preserve">增值率
</t>
    </r>
    <r>
      <rPr>
        <sz val="10"/>
        <rFont val="Times New Roman"/>
        <charset val="134"/>
      </rPr>
      <t>%</t>
    </r>
  </si>
  <si>
    <t>减：工程物资减值准备</t>
  </si>
  <si>
    <r>
      <rPr>
        <sz val="10"/>
        <rFont val="宋体"/>
        <charset val="134"/>
      </rPr>
      <t xml:space="preserve">合 </t>
    </r>
    <r>
      <rPr>
        <sz val="10"/>
        <rFont val="宋体"/>
        <charset val="134"/>
      </rPr>
      <t xml:space="preserve">       </t>
    </r>
    <r>
      <rPr>
        <sz val="10"/>
        <rFont val="宋体"/>
        <charset val="134"/>
      </rPr>
      <t>计</t>
    </r>
  </si>
  <si>
    <r>
      <rPr>
        <sz val="18"/>
        <rFont val="黑体"/>
        <charset val="134"/>
      </rPr>
      <t>固定资产清理评估明细表</t>
    </r>
  </si>
  <si>
    <r>
      <rPr>
        <sz val="10"/>
        <rFont val="宋体"/>
        <charset val="134"/>
      </rPr>
      <t>表</t>
    </r>
    <r>
      <rPr>
        <sz val="10"/>
        <rFont val="Times New Roman"/>
        <charset val="134"/>
      </rPr>
      <t>4-9</t>
    </r>
  </si>
  <si>
    <t>待处理资产名称</t>
  </si>
  <si>
    <r>
      <rPr>
        <sz val="18"/>
        <rFont val="黑体"/>
        <charset val="134"/>
      </rPr>
      <t>生产性生物资产评估明细表</t>
    </r>
  </si>
  <si>
    <r>
      <rPr>
        <sz val="10"/>
        <rFont val="宋体"/>
        <charset val="134"/>
      </rPr>
      <t>表</t>
    </r>
    <r>
      <rPr>
        <sz val="10"/>
        <rFont val="Times New Roman"/>
        <charset val="134"/>
      </rPr>
      <t>4-10</t>
    </r>
  </si>
  <si>
    <t>种类</t>
  </si>
  <si>
    <t>群别</t>
  </si>
  <si>
    <t>减：生产性生物资产减值准备</t>
  </si>
  <si>
    <r>
      <rPr>
        <sz val="18"/>
        <rFont val="黑体"/>
        <charset val="134"/>
      </rPr>
      <t>油气资产评估明细表</t>
    </r>
  </si>
  <si>
    <r>
      <rPr>
        <sz val="10"/>
        <rFont val="宋体"/>
        <charset val="134"/>
      </rPr>
      <t>表</t>
    </r>
    <r>
      <rPr>
        <sz val="10"/>
        <rFont val="Times New Roman"/>
        <charset val="134"/>
      </rPr>
      <t>4-11</t>
    </r>
  </si>
  <si>
    <t>矿区（或油田）</t>
  </si>
  <si>
    <t>形成日期</t>
  </si>
  <si>
    <t>来源（购入、自行建造）</t>
  </si>
  <si>
    <t>减：油气资产减值准备</t>
  </si>
  <si>
    <t>无形资产评估汇总表</t>
  </si>
  <si>
    <r>
      <rPr>
        <sz val="10"/>
        <rFont val="宋体"/>
        <charset val="134"/>
      </rPr>
      <t>表</t>
    </r>
    <r>
      <rPr>
        <sz val="10"/>
        <rFont val="Times New Roman"/>
        <charset val="134"/>
      </rPr>
      <t>4-12</t>
    </r>
  </si>
  <si>
    <t>4-12-1</t>
  </si>
  <si>
    <t>无形资产-土地使用权</t>
  </si>
  <si>
    <t>4-12-2</t>
  </si>
  <si>
    <t>无形资产-矿业权</t>
  </si>
  <si>
    <t>4-12-3</t>
  </si>
  <si>
    <t>无形资产-其他无形资产</t>
  </si>
  <si>
    <r>
      <rPr>
        <sz val="10"/>
        <rFont val="宋体"/>
        <charset val="134"/>
      </rPr>
      <t>合</t>
    </r>
    <r>
      <rPr>
        <sz val="10"/>
        <rFont val="Times New Roman"/>
        <charset val="134"/>
      </rPr>
      <t xml:space="preserve">              </t>
    </r>
    <r>
      <rPr>
        <sz val="10"/>
        <rFont val="宋体"/>
        <charset val="134"/>
      </rPr>
      <t>计</t>
    </r>
  </si>
  <si>
    <t>减：无形资产减值准备</t>
  </si>
  <si>
    <r>
      <rPr>
        <sz val="10"/>
        <rFont val="宋体"/>
        <charset val="134"/>
      </rPr>
      <t>总</t>
    </r>
    <r>
      <rPr>
        <sz val="10"/>
        <rFont val="Times New Roman"/>
        <charset val="134"/>
      </rPr>
      <t xml:space="preserve">              </t>
    </r>
    <r>
      <rPr>
        <sz val="10"/>
        <rFont val="宋体"/>
        <charset val="134"/>
      </rPr>
      <t>计</t>
    </r>
  </si>
  <si>
    <r>
      <rPr>
        <sz val="18"/>
        <rFont val="黑体"/>
        <charset val="134"/>
      </rPr>
      <t>无形资产</t>
    </r>
    <r>
      <rPr>
        <sz val="18"/>
        <rFont val="Times New Roman"/>
        <charset val="134"/>
      </rPr>
      <t>—</t>
    </r>
    <r>
      <rPr>
        <sz val="18"/>
        <rFont val="黑体"/>
        <charset val="134"/>
      </rPr>
      <t>土地使用权评估明细表</t>
    </r>
  </si>
  <si>
    <r>
      <rPr>
        <sz val="10"/>
        <rFont val="宋体"/>
        <charset val="134"/>
      </rPr>
      <t>表</t>
    </r>
    <r>
      <rPr>
        <sz val="10"/>
        <rFont val="Times New Roman"/>
        <charset val="134"/>
      </rPr>
      <t>4-12-1</t>
    </r>
  </si>
  <si>
    <t>取得  日期</t>
  </si>
  <si>
    <t>用地  性质</t>
  </si>
  <si>
    <t>准用  年限</t>
  </si>
  <si>
    <t>开发  程度</t>
  </si>
  <si>
    <t>无形资产—矿业权评估明细表</t>
  </si>
  <si>
    <r>
      <rPr>
        <sz val="10"/>
        <rFont val="宋体"/>
        <charset val="134"/>
      </rPr>
      <t>表</t>
    </r>
    <r>
      <rPr>
        <sz val="10"/>
        <rFont val="Times New Roman"/>
        <charset val="134"/>
      </rPr>
      <t>4-12-2</t>
    </r>
  </si>
  <si>
    <t>名称、种类（探矿权/采矿权）</t>
  </si>
  <si>
    <t>勘查（采矿）许可证编号</t>
  </si>
  <si>
    <t>取得方式</t>
  </si>
  <si>
    <t>剩余有效年限</t>
  </si>
  <si>
    <t>勘查开发阶段</t>
  </si>
  <si>
    <t>核定（批准）生产规模</t>
  </si>
  <si>
    <r>
      <rPr>
        <sz val="18"/>
        <rFont val="黑体"/>
        <charset val="134"/>
      </rPr>
      <t>无形资产</t>
    </r>
    <r>
      <rPr>
        <sz val="18"/>
        <rFont val="Times New Roman"/>
        <charset val="134"/>
      </rPr>
      <t>—</t>
    </r>
    <r>
      <rPr>
        <sz val="18"/>
        <rFont val="黑体"/>
        <charset val="134"/>
      </rPr>
      <t>其他无形资产评估明细表</t>
    </r>
  </si>
  <si>
    <r>
      <rPr>
        <sz val="10"/>
        <rFont val="宋体"/>
        <charset val="134"/>
      </rPr>
      <t>表</t>
    </r>
    <r>
      <rPr>
        <sz val="10"/>
        <rFont val="Times New Roman"/>
        <charset val="134"/>
      </rPr>
      <t>4-12-3</t>
    </r>
  </si>
  <si>
    <t>无形资产名称和内容</t>
  </si>
  <si>
    <r>
      <rPr>
        <sz val="10"/>
        <rFont val="宋体"/>
        <charset val="134"/>
      </rPr>
      <t>法定</t>
    </r>
    <r>
      <rPr>
        <sz val="10"/>
        <rFont val="Times New Roman"/>
        <charset val="134"/>
      </rPr>
      <t>/</t>
    </r>
    <r>
      <rPr>
        <sz val="10"/>
        <rFont val="宋体"/>
        <charset val="134"/>
      </rPr>
      <t>预计使用年限</t>
    </r>
  </si>
  <si>
    <t>尚可使用年限</t>
  </si>
  <si>
    <r>
      <rPr>
        <sz val="18"/>
        <rFont val="黑体"/>
        <charset val="134"/>
      </rPr>
      <t>开发支出评估明细表</t>
    </r>
  </si>
  <si>
    <r>
      <rPr>
        <sz val="10"/>
        <rFont val="宋体"/>
        <charset val="134"/>
      </rPr>
      <t>表</t>
    </r>
    <r>
      <rPr>
        <sz val="10"/>
        <rFont val="Times New Roman"/>
        <charset val="134"/>
      </rPr>
      <t>4-13</t>
    </r>
  </si>
  <si>
    <t>内容或名称</t>
  </si>
  <si>
    <r>
      <rPr>
        <sz val="18"/>
        <rFont val="黑体"/>
        <charset val="134"/>
      </rPr>
      <t>商誉评估明细表</t>
    </r>
  </si>
  <si>
    <r>
      <rPr>
        <sz val="10"/>
        <rFont val="宋体"/>
        <charset val="134"/>
      </rPr>
      <t>表</t>
    </r>
    <r>
      <rPr>
        <sz val="10"/>
        <rFont val="Times New Roman"/>
        <charset val="134"/>
      </rPr>
      <t>4-14</t>
    </r>
  </si>
  <si>
    <t>减：商誉减值准备</t>
  </si>
  <si>
    <r>
      <rPr>
        <sz val="18"/>
        <rFont val="黑体"/>
        <charset val="134"/>
      </rPr>
      <t>长期待摊费用评估明细表</t>
    </r>
  </si>
  <si>
    <r>
      <rPr>
        <sz val="10"/>
        <rFont val="宋体"/>
        <charset val="134"/>
      </rPr>
      <t>表</t>
    </r>
    <r>
      <rPr>
        <sz val="10"/>
        <rFont val="Times New Roman"/>
        <charset val="134"/>
      </rPr>
      <t>4-15</t>
    </r>
  </si>
  <si>
    <t>费用名称或内容</t>
  </si>
  <si>
    <t>原始发生额</t>
  </si>
  <si>
    <t>预计摊
销月数</t>
  </si>
  <si>
    <t>尚存受
益月数</t>
  </si>
  <si>
    <r>
      <rPr>
        <sz val="10"/>
        <rFont val="宋体"/>
        <charset val="134"/>
      </rPr>
      <t>合</t>
    </r>
    <r>
      <rPr>
        <sz val="10"/>
        <rFont val="Times New Roman"/>
        <charset val="134"/>
      </rPr>
      <t xml:space="preserve">                    </t>
    </r>
    <r>
      <rPr>
        <sz val="10"/>
        <rFont val="宋体"/>
        <charset val="134"/>
      </rPr>
      <t>计</t>
    </r>
  </si>
  <si>
    <r>
      <rPr>
        <sz val="18"/>
        <rFont val="黑体"/>
        <charset val="134"/>
      </rPr>
      <t>递延所得税资产评估明细表</t>
    </r>
  </si>
  <si>
    <r>
      <rPr>
        <sz val="10"/>
        <rFont val="宋体"/>
        <charset val="134"/>
      </rPr>
      <t>表</t>
    </r>
    <r>
      <rPr>
        <sz val="10"/>
        <rFont val="Times New Roman"/>
        <charset val="134"/>
      </rPr>
      <t>4-16</t>
    </r>
  </si>
  <si>
    <r>
      <rPr>
        <sz val="18"/>
        <rFont val="黑体"/>
        <charset val="134"/>
      </rPr>
      <t>其他非流动资产评估明细表</t>
    </r>
  </si>
  <si>
    <r>
      <rPr>
        <sz val="10"/>
        <rFont val="宋体"/>
        <charset val="134"/>
      </rPr>
      <t>表</t>
    </r>
    <r>
      <rPr>
        <sz val="10"/>
        <rFont val="Times New Roman"/>
        <charset val="134"/>
      </rPr>
      <t>4-17</t>
    </r>
  </si>
  <si>
    <r>
      <rPr>
        <b/>
        <sz val="18"/>
        <rFont val="黑体"/>
        <charset val="134"/>
      </rPr>
      <t>流动负债评估汇总表</t>
    </r>
  </si>
  <si>
    <t>表5</t>
  </si>
  <si>
    <t>5-1</t>
  </si>
  <si>
    <t>5-2</t>
  </si>
  <si>
    <t>5-3</t>
  </si>
  <si>
    <t>5-5</t>
  </si>
  <si>
    <t>5-6</t>
  </si>
  <si>
    <t>5-7</t>
  </si>
  <si>
    <t>5-8</t>
  </si>
  <si>
    <t>5-9</t>
  </si>
  <si>
    <t>应付股利（应付利润）</t>
  </si>
  <si>
    <t>5-10</t>
  </si>
  <si>
    <t>5-11</t>
  </si>
  <si>
    <t>5-12</t>
  </si>
  <si>
    <r>
      <rPr>
        <sz val="18"/>
        <rFont val="黑体"/>
        <charset val="134"/>
      </rPr>
      <t>短期借款评估明细表</t>
    </r>
  </si>
  <si>
    <r>
      <rPr>
        <sz val="10"/>
        <rFont val="宋体"/>
        <charset val="134"/>
      </rPr>
      <t>表</t>
    </r>
    <r>
      <rPr>
        <sz val="10"/>
        <rFont val="Times New Roman"/>
        <charset val="134"/>
      </rPr>
      <t>5-1</t>
    </r>
  </si>
  <si>
    <r>
      <rPr>
        <sz val="10"/>
        <rFont val="宋体"/>
        <charset val="134"/>
      </rPr>
      <t>放款银行(或机构</t>
    </r>
    <r>
      <rPr>
        <sz val="10"/>
        <rFont val="宋体"/>
        <charset val="134"/>
      </rPr>
      <t>)</t>
    </r>
    <r>
      <rPr>
        <sz val="10"/>
        <rFont val="宋体"/>
        <charset val="134"/>
      </rPr>
      <t>名称</t>
    </r>
  </si>
  <si>
    <r>
      <rPr>
        <sz val="10"/>
        <rFont val="宋体"/>
        <charset val="134"/>
      </rPr>
      <t>月利率</t>
    </r>
    <r>
      <rPr>
        <sz val="10"/>
        <rFont val="Times New Roman"/>
        <charset val="134"/>
      </rPr>
      <t>%</t>
    </r>
  </si>
  <si>
    <t>外币金额</t>
  </si>
  <si>
    <t>外币基准日汇率</t>
  </si>
  <si>
    <r>
      <rPr>
        <sz val="10"/>
        <rFont val="宋体"/>
        <charset val="134"/>
      </rPr>
      <t>合</t>
    </r>
    <r>
      <rPr>
        <sz val="10"/>
        <rFont val="Times New Roman"/>
        <charset val="134"/>
      </rPr>
      <t xml:space="preserve">                       </t>
    </r>
    <r>
      <rPr>
        <sz val="10"/>
        <rFont val="宋体"/>
        <charset val="134"/>
      </rPr>
      <t>计</t>
    </r>
  </si>
  <si>
    <t>交易性金融负债评估明细表</t>
  </si>
  <si>
    <r>
      <rPr>
        <sz val="10"/>
        <rFont val="宋体"/>
        <charset val="134"/>
      </rPr>
      <t>表</t>
    </r>
    <r>
      <rPr>
        <sz val="10"/>
        <rFont val="Times New Roman"/>
        <charset val="134"/>
      </rPr>
      <t>5-2</t>
    </r>
  </si>
  <si>
    <r>
      <rPr>
        <sz val="10"/>
        <rFont val="宋体"/>
        <charset val="134"/>
      </rPr>
      <t>合</t>
    </r>
    <r>
      <rPr>
        <sz val="10"/>
        <rFont val="Times New Roman"/>
        <charset val="134"/>
      </rPr>
      <t xml:space="preserve">                                    </t>
    </r>
    <r>
      <rPr>
        <sz val="10"/>
        <rFont val="宋体"/>
        <charset val="134"/>
      </rPr>
      <t>计</t>
    </r>
  </si>
  <si>
    <r>
      <rPr>
        <sz val="18"/>
        <rFont val="黑体"/>
        <charset val="134"/>
      </rPr>
      <t>应付票据评估明细表</t>
    </r>
  </si>
  <si>
    <r>
      <rPr>
        <sz val="10"/>
        <rFont val="宋体"/>
        <charset val="134"/>
      </rPr>
      <t>表</t>
    </r>
    <r>
      <rPr>
        <sz val="10"/>
        <rFont val="Times New Roman"/>
        <charset val="134"/>
      </rPr>
      <t>5-3</t>
    </r>
  </si>
  <si>
    <r>
      <rPr>
        <sz val="10"/>
        <rFont val="宋体"/>
        <charset val="134"/>
      </rPr>
      <t>合</t>
    </r>
    <r>
      <rPr>
        <sz val="10"/>
        <rFont val="Times New Roman"/>
        <charset val="134"/>
      </rPr>
      <t xml:space="preserve">                         </t>
    </r>
    <r>
      <rPr>
        <sz val="10"/>
        <rFont val="宋体"/>
        <charset val="134"/>
      </rPr>
      <t>计</t>
    </r>
  </si>
  <si>
    <t>应付账款评估明细表</t>
  </si>
  <si>
    <r>
      <rPr>
        <sz val="10"/>
        <rFont val="宋体"/>
        <charset val="134"/>
      </rPr>
      <t>表</t>
    </r>
    <r>
      <rPr>
        <sz val="10"/>
        <rFont val="Times New Roman"/>
        <charset val="134"/>
      </rPr>
      <t>5-4</t>
    </r>
  </si>
  <si>
    <t>预收账款评估明细表</t>
  </si>
  <si>
    <r>
      <rPr>
        <sz val="10"/>
        <rFont val="宋体"/>
        <charset val="134"/>
      </rPr>
      <t>表</t>
    </r>
    <r>
      <rPr>
        <sz val="10"/>
        <rFont val="Times New Roman"/>
        <charset val="134"/>
      </rPr>
      <t>5-5</t>
    </r>
  </si>
  <si>
    <t>评估人员：赵献华</t>
  </si>
  <si>
    <r>
      <rPr>
        <sz val="18"/>
        <rFont val="黑体"/>
        <charset val="134"/>
      </rPr>
      <t>应付职工薪酬评估明细表</t>
    </r>
  </si>
  <si>
    <r>
      <rPr>
        <sz val="10"/>
        <rFont val="宋体"/>
        <charset val="134"/>
      </rPr>
      <t>表</t>
    </r>
    <r>
      <rPr>
        <sz val="10"/>
        <rFont val="Times New Roman"/>
        <charset val="134"/>
      </rPr>
      <t>5-6</t>
    </r>
  </si>
  <si>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</si>
  <si>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</si>
  <si>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</si>
  <si>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</si>
  <si>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</si>
  <si>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</si>
  <si>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</si>
  <si>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</si>
  <si>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</si>
  <si>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</si>
  <si>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</si>
  <si>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</si>
  <si>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</si>
  <si>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</si>
  <si>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r>
      <rPr>
        <sz val="10"/>
        <rFont val="宋体"/>
        <charset val="134"/>
      </rPr>
      <t>合</t>
    </r>
    <r>
      <rPr>
        <sz val="10"/>
        <rFont val="Times New Roman"/>
        <charset val="134"/>
      </rPr>
      <t xml:space="preserve">                          </t>
    </r>
    <r>
      <rPr>
        <sz val="10"/>
        <rFont val="宋体"/>
        <charset val="134"/>
      </rPr>
      <t>计</t>
    </r>
  </si>
  <si>
    <r>
      <rPr>
        <sz val="18"/>
        <rFont val="黑体"/>
        <charset val="134"/>
      </rPr>
      <t>应交税费评估明细表</t>
    </r>
  </si>
  <si>
    <r>
      <rPr>
        <sz val="10"/>
        <rFont val="宋体"/>
        <charset val="134"/>
      </rPr>
      <t>表</t>
    </r>
    <r>
      <rPr>
        <sz val="10"/>
        <rFont val="Times New Roman"/>
        <charset val="134"/>
      </rPr>
      <t>5-7</t>
    </r>
  </si>
  <si>
    <t>征税机关</t>
  </si>
  <si>
    <t>税费种类</t>
  </si>
  <si>
    <r>
      <rPr>
        <sz val="10"/>
        <rFont val="宋体"/>
        <charset val="134"/>
      </rPr>
      <t>合</t>
    </r>
    <r>
      <rPr>
        <sz val="10"/>
        <rFont val="Times New Roman"/>
        <charset val="134"/>
      </rPr>
      <t xml:space="preserve">                             </t>
    </r>
    <r>
      <rPr>
        <sz val="10"/>
        <rFont val="宋体"/>
        <charset val="134"/>
      </rPr>
      <t>计</t>
    </r>
  </si>
  <si>
    <r>
      <rPr>
        <sz val="18"/>
        <rFont val="黑体"/>
        <charset val="134"/>
      </rPr>
      <t>应付利息评估明细表</t>
    </r>
  </si>
  <si>
    <r>
      <rPr>
        <sz val="10"/>
        <rFont val="宋体"/>
        <charset val="134"/>
      </rPr>
      <t>表</t>
    </r>
    <r>
      <rPr>
        <sz val="10"/>
        <rFont val="Times New Roman"/>
        <charset val="134"/>
      </rPr>
      <t>5-8</t>
    </r>
  </si>
  <si>
    <r>
      <rPr>
        <sz val="18"/>
        <rFont val="黑体"/>
        <charset val="134"/>
      </rPr>
      <t>应付股利（应付利润）评估明细表</t>
    </r>
  </si>
  <si>
    <r>
      <rPr>
        <sz val="10"/>
        <rFont val="宋体"/>
        <charset val="134"/>
      </rPr>
      <t>表</t>
    </r>
    <r>
      <rPr>
        <sz val="10"/>
        <rFont val="Times New Roman"/>
        <charset val="134"/>
      </rPr>
      <t>5-9</t>
    </r>
  </si>
  <si>
    <t>投资单位名称（股东）</t>
  </si>
  <si>
    <t>利润所属期间</t>
  </si>
  <si>
    <r>
      <rPr>
        <sz val="18"/>
        <rFont val="黑体"/>
        <charset val="134"/>
      </rPr>
      <t>其他应付款评估明细表</t>
    </r>
  </si>
  <si>
    <r>
      <rPr>
        <sz val="10"/>
        <rFont val="宋体"/>
        <charset val="134"/>
      </rPr>
      <t>表</t>
    </r>
    <r>
      <rPr>
        <sz val="10"/>
        <rFont val="Times New Roman"/>
        <charset val="134"/>
      </rPr>
      <t>5-10</t>
    </r>
  </si>
  <si>
    <r>
      <rPr>
        <sz val="18"/>
        <rFont val="黑体"/>
        <charset val="134"/>
      </rPr>
      <t>一年内到期的非流动负债评估明细表</t>
    </r>
  </si>
  <si>
    <r>
      <rPr>
        <sz val="10"/>
        <rFont val="宋体"/>
        <charset val="134"/>
      </rPr>
      <t>表</t>
    </r>
    <r>
      <rPr>
        <sz val="10"/>
        <rFont val="Times New Roman"/>
        <charset val="134"/>
      </rPr>
      <t>5-11</t>
    </r>
  </si>
  <si>
    <t>结算项目</t>
  </si>
  <si>
    <r>
      <rPr>
        <sz val="10"/>
        <rFont val="宋体"/>
        <charset val="134"/>
      </rPr>
      <t>票面月利率</t>
    </r>
    <r>
      <rPr>
        <sz val="10"/>
        <rFont val="宋体"/>
        <charset val="134"/>
      </rPr>
      <t>%</t>
    </r>
  </si>
  <si>
    <r>
      <rPr>
        <sz val="18"/>
        <rFont val="黑体"/>
        <charset val="134"/>
      </rPr>
      <t>其他流动负债评估明细表</t>
    </r>
  </si>
  <si>
    <r>
      <rPr>
        <sz val="10"/>
        <rFont val="宋体"/>
        <charset val="134"/>
      </rPr>
      <t>表</t>
    </r>
    <r>
      <rPr>
        <sz val="10"/>
        <rFont val="Times New Roman"/>
        <charset val="134"/>
      </rPr>
      <t>5-12</t>
    </r>
  </si>
  <si>
    <r>
      <rPr>
        <sz val="18"/>
        <rFont val="黑体"/>
        <charset val="134"/>
      </rPr>
      <t>非流动负债评估汇总表</t>
    </r>
  </si>
  <si>
    <r>
      <rPr>
        <sz val="10"/>
        <rFont val="宋体"/>
        <charset val="134"/>
      </rPr>
      <t>表</t>
    </r>
    <r>
      <rPr>
        <sz val="10"/>
        <rFont val="Times New Roman"/>
        <charset val="134"/>
      </rPr>
      <t>6</t>
    </r>
  </si>
  <si>
    <t>6-1</t>
  </si>
  <si>
    <t>6-2</t>
  </si>
  <si>
    <t>6-3</t>
  </si>
  <si>
    <t>6-4</t>
  </si>
  <si>
    <t>6-5</t>
  </si>
  <si>
    <t>6-6</t>
  </si>
  <si>
    <t>6-7</t>
  </si>
  <si>
    <r>
      <rPr>
        <sz val="18"/>
        <rFont val="黑体"/>
        <charset val="134"/>
      </rPr>
      <t>长期借款评估明细表</t>
    </r>
  </si>
  <si>
    <r>
      <rPr>
        <sz val="10"/>
        <rFont val="宋体"/>
        <charset val="134"/>
      </rPr>
      <t>表</t>
    </r>
    <r>
      <rPr>
        <sz val="10"/>
        <rFont val="Times New Roman"/>
        <charset val="134"/>
      </rPr>
      <t>6-1</t>
    </r>
  </si>
  <si>
    <t>放款银行（或机构）名称</t>
  </si>
  <si>
    <t>应付债券评估明细表</t>
  </si>
  <si>
    <r>
      <rPr>
        <sz val="10"/>
        <rFont val="宋体"/>
        <charset val="134"/>
      </rPr>
      <t>表</t>
    </r>
    <r>
      <rPr>
        <sz val="10"/>
        <rFont val="Times New Roman"/>
        <charset val="134"/>
      </rPr>
      <t>6-2</t>
    </r>
  </si>
  <si>
    <t>债券发行单位</t>
  </si>
  <si>
    <t>票面利率%</t>
  </si>
  <si>
    <r>
      <rPr>
        <sz val="10"/>
        <rFont val="Times New Roman"/>
        <charset val="134"/>
      </rPr>
      <t xml:space="preserve"> </t>
    </r>
    <r>
      <rPr>
        <sz val="10"/>
        <rFont val="宋体"/>
        <charset val="134"/>
      </rPr>
      <t>备</t>
    </r>
    <r>
      <rPr>
        <sz val="10"/>
        <rFont val="Times New Roman"/>
        <charset val="134"/>
      </rPr>
      <t xml:space="preserve"> </t>
    </r>
    <r>
      <rPr>
        <sz val="10"/>
        <rFont val="宋体"/>
        <charset val="134"/>
      </rPr>
      <t>注</t>
    </r>
  </si>
  <si>
    <r>
      <rPr>
        <sz val="18"/>
        <rFont val="黑体"/>
        <charset val="134"/>
      </rPr>
      <t>长期应付款评估明细表</t>
    </r>
  </si>
  <si>
    <r>
      <rPr>
        <sz val="10"/>
        <rFont val="宋体"/>
        <charset val="134"/>
      </rPr>
      <t>表</t>
    </r>
    <r>
      <rPr>
        <sz val="10"/>
        <rFont val="Times New Roman"/>
        <charset val="134"/>
      </rPr>
      <t>6-3</t>
    </r>
  </si>
  <si>
    <t>初始额</t>
  </si>
  <si>
    <t>利息及汇率净损失</t>
  </si>
  <si>
    <t>专项应付款评估明细表</t>
  </si>
  <si>
    <r>
      <rPr>
        <sz val="10"/>
        <rFont val="宋体"/>
        <charset val="134"/>
      </rPr>
      <t>表</t>
    </r>
    <r>
      <rPr>
        <sz val="10"/>
        <rFont val="Times New Roman"/>
        <charset val="134"/>
      </rPr>
      <t>-4</t>
    </r>
  </si>
  <si>
    <t>户名（或结算对象）</t>
  </si>
  <si>
    <t>款项内容</t>
  </si>
  <si>
    <r>
      <rPr>
        <sz val="10"/>
        <rFont val="宋体"/>
        <charset val="134"/>
      </rPr>
      <t xml:space="preserve"> </t>
    </r>
    <r>
      <rPr>
        <sz val="10"/>
        <rFont val="宋体"/>
        <charset val="134"/>
      </rPr>
      <t>备</t>
    </r>
    <r>
      <rPr>
        <sz val="10"/>
        <rFont val="Times New Roman"/>
        <charset val="134"/>
      </rPr>
      <t xml:space="preserve"> </t>
    </r>
    <r>
      <rPr>
        <sz val="10"/>
        <rFont val="宋体"/>
        <charset val="134"/>
      </rPr>
      <t>注</t>
    </r>
  </si>
  <si>
    <r>
      <rPr>
        <sz val="18"/>
        <rFont val="黑体"/>
        <charset val="134"/>
      </rPr>
      <t>预计负债评估明细表</t>
    </r>
  </si>
  <si>
    <r>
      <rPr>
        <sz val="10"/>
        <rFont val="宋体"/>
        <charset val="134"/>
      </rPr>
      <t>表</t>
    </r>
    <r>
      <rPr>
        <sz val="10"/>
        <rFont val="Times New Roman"/>
        <charset val="134"/>
      </rPr>
      <t>6-5</t>
    </r>
  </si>
  <si>
    <t>核算内容</t>
  </si>
  <si>
    <r>
      <rPr>
        <sz val="18"/>
        <rFont val="黑体"/>
        <charset val="134"/>
      </rPr>
      <t>递延所得税负债评估明细表</t>
    </r>
  </si>
  <si>
    <r>
      <rPr>
        <sz val="10"/>
        <rFont val="宋体"/>
        <charset val="134"/>
      </rPr>
      <t>表</t>
    </r>
    <r>
      <rPr>
        <sz val="10"/>
        <rFont val="Times New Roman"/>
        <charset val="134"/>
      </rPr>
      <t>6-6</t>
    </r>
  </si>
  <si>
    <t>内容</t>
  </si>
  <si>
    <r>
      <rPr>
        <sz val="18"/>
        <rFont val="黑体"/>
        <charset val="134"/>
      </rPr>
      <t>其他非流动负债评估明细表</t>
    </r>
  </si>
  <si>
    <r>
      <rPr>
        <sz val="10"/>
        <rFont val="宋体"/>
        <charset val="134"/>
      </rPr>
      <t>表</t>
    </r>
    <r>
      <rPr>
        <sz val="10"/>
        <rFont val="Times New Roman"/>
        <charset val="134"/>
      </rPr>
      <t>6-7</t>
    </r>
  </si>
  <si>
    <r>
      <rPr>
        <b/>
        <sz val="10.5"/>
        <rFont val="仿宋_GB2312"/>
        <charset val="134"/>
      </rPr>
      <t>项</t>
    </r>
    <r>
      <rPr>
        <b/>
        <sz val="10.5"/>
        <rFont val="Arial Narrow"/>
        <charset val="134"/>
      </rPr>
      <t xml:space="preserve">   </t>
    </r>
    <r>
      <rPr>
        <b/>
        <sz val="10.5"/>
        <rFont val="仿宋_GB2312"/>
        <charset val="134"/>
      </rPr>
      <t>目</t>
    </r>
  </si>
  <si>
    <t>计算公式或依据</t>
  </si>
  <si>
    <t>平均数</t>
  </si>
  <si>
    <t>销售收入</t>
  </si>
  <si>
    <t>取自前三年损益表</t>
  </si>
  <si>
    <t>销售费用率</t>
  </si>
  <si>
    <t>3=2/1*100%</t>
  </si>
  <si>
    <t>税金、附加</t>
  </si>
  <si>
    <t>税金、附加率</t>
  </si>
  <si>
    <t>5=4/1</t>
  </si>
  <si>
    <t>所得税</t>
  </si>
  <si>
    <t>所得税率</t>
  </si>
  <si>
    <t>7=6/1</t>
  </si>
  <si>
    <t>净利润</t>
  </si>
  <si>
    <t>适当净利润率</t>
  </si>
  <si>
    <t>9=8/1×50%</t>
  </si>
  <si>
    <t>扣除率</t>
  </si>
  <si>
    <t>半成品加成率</t>
  </si>
  <si>
    <r>
      <rPr>
        <b/>
        <sz val="10.5"/>
        <rFont val="仿宋_GB2312"/>
        <charset val="134"/>
      </rPr>
      <t>金</t>
    </r>
    <r>
      <rPr>
        <b/>
        <sz val="10.5"/>
        <rFont val="Arial Narrow"/>
        <charset val="134"/>
      </rPr>
      <t xml:space="preserve">   </t>
    </r>
    <r>
      <rPr>
        <b/>
        <sz val="10.5"/>
        <rFont val="仿宋_GB2312"/>
        <charset val="134"/>
      </rPr>
      <t>额</t>
    </r>
  </si>
  <si>
    <t>销售成本</t>
  </si>
  <si>
    <t>取自2008年损益表</t>
  </si>
  <si>
    <t>取自2009年1-6损益表</t>
  </si>
  <si>
    <t>成本加成率</t>
  </si>
  <si>
    <t>1129548.46</t>
  </si>
  <si>
    <t>71134.95</t>
  </si>
  <si>
    <t>推算</t>
  </si>
  <si>
    <t>-23129945.71</t>
  </si>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</sst>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64">
    <numFmt numFmtId="176" formatCode="#,##0.00_);[Red]\(#,##0.00\)"/>
    <numFmt numFmtId="177" formatCode="[Blue]#,##0_);[Blue]\(#,##0\)"/>
    <numFmt numFmtId="178" formatCode="&quot;\&quot;#,##0.00;[Red]&quot;\&quot;\-#,##0.00"/>
    <numFmt numFmtId="179" formatCode="0.0%;\(0.0%\)"/>
    <numFmt numFmtId="180" formatCode="_-* #,##0_-;\-* #,##0_-;_-* &quot;-&quot;_-;_-@_-"/>
    <numFmt numFmtId="44" formatCode="_ &quot;￥&quot;* #,##0.00_ ;_ &quot;￥&quot;* \-#,##0.00_ ;_ &quot;￥&quot;* &quot;-&quot;??_ ;_ @_ "/>
    <numFmt numFmtId="181" formatCode="0_)"/>
    <numFmt numFmtId="42" formatCode="_ &quot;￥&quot;* #,##0_ ;_ &quot;￥&quot;* \-#,##0_ ;_ &quot;￥&quot;* &quot;-&quot;_ ;_ @_ "/>
    <numFmt numFmtId="182" formatCode="#,##0.00\¥;\-#,##0.00\¥"/>
    <numFmt numFmtId="183" formatCode="\(#,##0\)\ "/>
    <numFmt numFmtId="184" formatCode="&quot;\&quot;#,##0;[Red]&quot;\&quot;&quot;\&quot;&quot;\&quot;&quot;\&quot;&quot;\&quot;&quot;\&quot;&quot;\&quot;\-#,##0"/>
    <numFmt numFmtId="41" formatCode="_ * #,##0_ ;_ * \-#,##0_ ;_ * &quot;-&quot;_ ;_ @_ "/>
    <numFmt numFmtId="24" formatCode="\$#,##0_);[Red]\(\$#,##0\)"/>
    <numFmt numFmtId="43" formatCode="_ * #,##0.00_ ;_ * \-#,##0.00_ ;_ * &quot;-&quot;??_ ;_ @_ "/>
    <numFmt numFmtId="185" formatCode="[Red]0.0%;[Red]\(0.0%\)"/>
    <numFmt numFmtId="186" formatCode="#,##0_);[Blue]\(#,##0\)"/>
    <numFmt numFmtId="187" formatCode="#,##0.00\¥;[Red]\-#,##0.00\¥"/>
    <numFmt numFmtId="188" formatCode="0.0%"/>
    <numFmt numFmtId="189" formatCode="_(* #,##0_);_(* \(#,##0\);_(* &quot;-&quot;_);_(@_)"/>
    <numFmt numFmtId="190" formatCode="_-* #,##0.00_-;\-* #,##0.00_-;_-* &quot;-&quot;??_-;_-@_-"/>
    <numFmt numFmtId="191" formatCode="_([$€-2]* #,##0.00_);_([$€-2]* \(#,##0.00\);_([$€-2]* &quot;-&quot;??_)"/>
    <numFmt numFmtId="192" formatCode="_(* #,##0.00_);_(* \(#,##0.00\);_(* &quot;-&quot;??_);_(@_)"/>
    <numFmt numFmtId="193" formatCode="&quot;\&quot;#,##0;&quot;\&quot;\-#,##0"/>
    <numFmt numFmtId="194" formatCode="_(&quot;$&quot;* #,##0_);_(&quot;$&quot;* \(#,##0\);_(&quot;$&quot;* &quot;-&quot;??_);_(@_)"/>
    <numFmt numFmtId="195" formatCode="[Blue]0.0%;[Blue]\(0.0%\)"/>
    <numFmt numFmtId="196" formatCode="_-#,##0%_-;\(#,##0%\);_-\ &quot;-&quot;_-"/>
    <numFmt numFmtId="197" formatCode="mmm/dd/yyyy;_-\ &quot;N/A&quot;_-;_-\ &quot;-&quot;_-"/>
    <numFmt numFmtId="198" formatCode="mmm\ dd\,\ yy"/>
    <numFmt numFmtId="199" formatCode="_-#,##0.00_-;\(#,##0.00\);_-\ \ &quot;-&quot;_-;_-@_-"/>
    <numFmt numFmtId="200" formatCode="mm/dd/yy_)"/>
    <numFmt numFmtId="201" formatCode="_(&quot;$&quot;* #,##0.0_);_(&quot;$&quot;* \(#,##0.0\);_(&quot;$&quot;* &quot;-&quot;??_);_(@_)"/>
    <numFmt numFmtId="202" formatCode="mmm/yyyy;_-\ &quot;N/A&quot;_-;_-\ &quot;-&quot;_-"/>
    <numFmt numFmtId="203" formatCode="_-#,###,_-;\(#,###,\);_-\ \ &quot;-&quot;_-;_-@_-"/>
    <numFmt numFmtId="204" formatCode="#,##0_);\(#,##0_)"/>
    <numFmt numFmtId="205" formatCode="yyyy/m"/>
    <numFmt numFmtId="206" formatCode="_-* #,##0.00\¥_-;\-* #,##0.00\¥_-;_-* &quot;-&quot;??\¥_-;_-@_-"/>
    <numFmt numFmtId="207" formatCode="&quot;NT$&quot;#,##0.00;\-&quot;NT$&quot;#,##0.00"/>
    <numFmt numFmtId="208" formatCode="_(* #,##0.0,_);_(* \(#,##0.0,\);_(* &quot;-&quot;_);_(@_)"/>
    <numFmt numFmtId="209" formatCode="&quot;NT$&quot;#,##0;\-&quot;NT$&quot;#,##0"/>
    <numFmt numFmtId="210" formatCode="#,##0.00;\(#,##0.00\)"/>
    <numFmt numFmtId="211" formatCode="\ \ @"/>
    <numFmt numFmtId="212" formatCode="_ \¥* #,##0_ ;_ \¥* \-#,##0_ ;_ \¥* &quot;-&quot;_ ;_ @_ "/>
    <numFmt numFmtId="213" formatCode="&quot;$&quot;#,##0;\-&quot;$&quot;#,##0"/>
    <numFmt numFmtId="214" formatCode="_-#,##0_-;\(#,##0\);_-\ \ &quot;-&quot;_-;_-@_-"/>
    <numFmt numFmtId="215" formatCode="0.000%"/>
    <numFmt numFmtId="216" formatCode="#,##0;[Red]\(#,##0\)"/>
    <numFmt numFmtId="25" formatCode="\$#,##0.00_);\(\$#,##0.00\)"/>
    <numFmt numFmtId="217" formatCode="\¥#,##0.00;\¥\-#,##0.00"/>
    <numFmt numFmtId="218" formatCode="_-#,###.00,_-;\(#,###.00,\);_-\ \ &quot;-&quot;_-;_-@_-"/>
    <numFmt numFmtId="219" formatCode="[DBNum2][$-804]General"/>
    <numFmt numFmtId="220" formatCode="_-* #,##0\¥_-;\-* #,##0\¥_-;_-* &quot;-&quot;\¥_-;_-@_-"/>
    <numFmt numFmtId="221" formatCode="0%;\(0%\)"/>
    <numFmt numFmtId="222" formatCode="0.0000_ "/>
    <numFmt numFmtId="223" formatCode="000000"/>
    <numFmt numFmtId="224" formatCode="0.00_);[Red]\(0.00\)"/>
    <numFmt numFmtId="225" formatCode="_ * #,##0.0000_ ;_ * \-#,##0.0000_ ;_ * &quot;-&quot;??_ ;_ @_ "/>
    <numFmt numFmtId="226" formatCode="0_ "/>
    <numFmt numFmtId="227" formatCode="#,##0.00_ "/>
    <numFmt numFmtId="228" formatCode="0.00_ "/>
    <numFmt numFmtId="229" formatCode="0.000_);[Red]\(0.000\)"/>
    <numFmt numFmtId="230" formatCode="0.000_ ;[Red]\-0.000\ "/>
    <numFmt numFmtId="231" formatCode="yyyy&quot;年&quot;m&quot;月&quot;;@"/>
    <numFmt numFmtId="232" formatCode="#,##0.00_ ;[Red]\-#,##0.00\ "/>
    <numFmt numFmtId="233" formatCode="#,##0;\(#,##0\)"/>
  </numFmts>
  <fonts count="160">
    <font>
      <sz val="12"/>
      <name val="Times New Roman"/>
      <charset val="134"/>
    </font>
    <font>
      <sz val="10"/>
      <name val="Arial"/>
      <charset val="134"/>
    </font>
    <font>
      <sz val="10"/>
      <name val="宋体"/>
      <charset val="134"/>
    </font>
    <font>
      <b/>
      <sz val="10"/>
      <color indexed="10"/>
      <name val="Arial"/>
      <charset val="134"/>
    </font>
    <font>
      <b/>
      <sz val="10"/>
      <color indexed="8"/>
      <name val="Arial"/>
      <charset val="134"/>
    </font>
    <font>
      <b/>
      <sz val="10.5"/>
      <name val="仿宋_GB2312"/>
      <charset val="134"/>
    </font>
    <font>
      <sz val="10"/>
      <name val="Arial Narrow"/>
      <charset val="134"/>
    </font>
    <font>
      <sz val="10"/>
      <name val="Times New Roman"/>
      <charset val="134"/>
    </font>
    <font>
      <sz val="10.5"/>
      <name val="Arial Narrow"/>
      <charset val="134"/>
    </font>
    <font>
      <sz val="10.5"/>
      <name val="仿宋_GB2312"/>
      <charset val="134"/>
    </font>
    <font>
      <sz val="18"/>
      <name val="Times New Roman"/>
      <charset val="134"/>
    </font>
    <font>
      <u/>
      <sz val="12"/>
      <color indexed="12"/>
      <name val="宋体"/>
      <charset val="134"/>
    </font>
    <font>
      <u/>
      <sz val="10"/>
      <color indexed="12"/>
      <name val="宋体"/>
      <charset val="134"/>
    </font>
    <font>
      <sz val="18"/>
      <name val="黑体"/>
      <charset val="134"/>
    </font>
    <font>
      <b/>
      <sz val="10"/>
      <name val="Times New Roman"/>
      <charset val="134"/>
    </font>
    <font>
      <sz val="6"/>
      <name val="Times New Roman"/>
      <charset val="134"/>
    </font>
    <font>
      <sz val="10"/>
      <name val="宋体"/>
      <charset val="134"/>
      <scheme val="minor"/>
    </font>
    <font>
      <b/>
      <sz val="18"/>
      <name val="黑体"/>
      <charset val="134"/>
    </font>
    <font>
      <b/>
      <sz val="18"/>
      <name val="Times New Roman"/>
      <charset val="134"/>
    </font>
    <font>
      <b/>
      <sz val="10"/>
      <name val="宋体"/>
      <charset val="134"/>
      <scheme val="minor"/>
    </font>
    <font>
      <sz val="9"/>
      <name val="宋体"/>
      <charset val="134"/>
    </font>
    <font>
      <sz val="10"/>
      <color indexed="8"/>
      <name val="宋体"/>
      <charset val="134"/>
      <scheme val="minor"/>
    </font>
    <font>
      <sz val="9"/>
      <name val="Times New Roman"/>
      <charset val="134"/>
    </font>
    <font>
      <sz val="9"/>
      <name val="Arial Narrow"/>
      <charset val="134"/>
    </font>
    <font>
      <u/>
      <sz val="18"/>
      <color indexed="12"/>
      <name val="宋体"/>
      <charset val="134"/>
    </font>
    <font>
      <sz val="10"/>
      <name val="宋体"/>
      <charset val="134"/>
      <scheme val="major"/>
    </font>
    <font>
      <sz val="14"/>
      <name val="黑体"/>
      <charset val="134"/>
    </font>
    <font>
      <sz val="10"/>
      <color indexed="10"/>
      <name val="Times New Roman"/>
      <charset val="134"/>
    </font>
    <font>
      <sz val="10"/>
      <color indexed="10"/>
      <name val="宋体"/>
      <charset val="134"/>
    </font>
    <font>
      <sz val="12"/>
      <name val="宋体"/>
      <charset val="134"/>
      <scheme val="minor"/>
    </font>
    <font>
      <sz val="10"/>
      <color indexed="8"/>
      <name val="宋体"/>
      <charset val="134"/>
      <scheme val="major"/>
    </font>
    <font>
      <b/>
      <sz val="10"/>
      <color indexed="8"/>
      <name val="宋体"/>
      <charset val="134"/>
      <scheme val="major"/>
    </font>
    <font>
      <sz val="9"/>
      <name val="宋体"/>
      <charset val="134"/>
      <scheme val="minor"/>
    </font>
    <font>
      <b/>
      <sz val="10"/>
      <color indexed="8"/>
      <name val="宋体"/>
      <charset val="134"/>
      <scheme val="minor"/>
    </font>
    <font>
      <sz val="9"/>
      <color indexed="10"/>
      <name val="宋体"/>
      <charset val="134"/>
      <scheme val="minor"/>
    </font>
    <font>
      <sz val="12"/>
      <name val="Arial"/>
      <charset val="134"/>
    </font>
    <font>
      <b/>
      <sz val="18"/>
      <name val="宋体"/>
      <charset val="134"/>
    </font>
    <font>
      <b/>
      <sz val="18"/>
      <name val="Arial"/>
      <charset val="134"/>
    </font>
    <font>
      <sz val="9"/>
      <name val="Arial"/>
      <charset val="134"/>
    </font>
    <font>
      <b/>
      <sz val="9"/>
      <name val="宋体"/>
      <charset val="134"/>
    </font>
    <font>
      <sz val="8"/>
      <name val="Arial"/>
      <charset val="134"/>
    </font>
    <font>
      <sz val="8"/>
      <name val="宋体"/>
      <charset val="134"/>
    </font>
    <font>
      <b/>
      <sz val="19.6"/>
      <color indexed="8"/>
      <name val="宋体"/>
      <charset val="134"/>
    </font>
    <font>
      <sz val="10"/>
      <color indexed="8"/>
      <name val="宋体"/>
      <charset val="134"/>
    </font>
    <font>
      <b/>
      <sz val="10"/>
      <color indexed="8"/>
      <name val="宋体"/>
      <charset val="134"/>
    </font>
    <font>
      <sz val="10"/>
      <color indexed="12"/>
      <name val="宋体"/>
      <charset val="134"/>
    </font>
    <font>
      <b/>
      <sz val="10"/>
      <color indexed="0"/>
      <name val="宋体"/>
      <charset val="134"/>
    </font>
    <font>
      <sz val="10"/>
      <color indexed="0"/>
      <name val="宋体"/>
      <charset val="134"/>
    </font>
    <font>
      <sz val="12"/>
      <name val="宋体"/>
      <charset val="134"/>
    </font>
    <font>
      <b/>
      <sz val="16"/>
      <name val="Times New Roman"/>
      <charset val="134"/>
    </font>
    <font>
      <b/>
      <sz val="16"/>
      <name val="宋体"/>
      <charset val="134"/>
    </font>
    <font>
      <b/>
      <sz val="10"/>
      <name val="宋体"/>
      <charset val="134"/>
    </font>
    <font>
      <b/>
      <sz val="16"/>
      <name val="黑体"/>
      <charset val="134"/>
    </font>
    <font>
      <b/>
      <sz val="10"/>
      <color indexed="10"/>
      <name val="Times New Roman"/>
      <charset val="134"/>
    </font>
    <font>
      <b/>
      <sz val="10"/>
      <color indexed="10"/>
      <name val="宋体"/>
      <charset val="134"/>
    </font>
    <font>
      <b/>
      <sz val="22"/>
      <name val="华文新魏"/>
      <charset val="134"/>
    </font>
    <font>
      <b/>
      <sz val="26"/>
      <name val="华文新魏"/>
      <charset val="134"/>
    </font>
    <font>
      <sz val="14"/>
      <name val="宋体"/>
      <charset val="134"/>
    </font>
    <font>
      <b/>
      <sz val="12"/>
      <name val="宋体"/>
      <charset val="134"/>
    </font>
    <font>
      <sz val="12"/>
      <name val="仿宋_GB2312"/>
      <charset val="134"/>
    </font>
    <font>
      <b/>
      <sz val="12"/>
      <name val="仿宋_GB2312"/>
      <charset val="134"/>
    </font>
    <font>
      <b/>
      <sz val="14"/>
      <name val="宋体"/>
      <charset val="134"/>
    </font>
    <font>
      <b/>
      <sz val="12"/>
      <color indexed="62"/>
      <name val="宋体"/>
      <charset val="134"/>
    </font>
    <font>
      <b/>
      <sz val="12"/>
      <color indexed="62"/>
      <name val="仿宋_GB2312"/>
      <charset val="134"/>
    </font>
    <font>
      <sz val="12"/>
      <color indexed="62"/>
      <name val="宋体"/>
      <charset val="134"/>
    </font>
    <font>
      <b/>
      <sz val="12"/>
      <color indexed="10"/>
      <name val="宋体"/>
      <charset val="134"/>
    </font>
    <font>
      <sz val="12"/>
      <color indexed="12"/>
      <name val="宋体"/>
      <charset val="134"/>
    </font>
    <font>
      <i/>
      <u/>
      <sz val="12"/>
      <name val="华文楷体"/>
      <charset val="134"/>
    </font>
    <font>
      <i/>
      <sz val="14"/>
      <name val="华文楷体"/>
      <charset val="134"/>
    </font>
    <font>
      <i/>
      <sz val="12"/>
      <name val="华文楷体"/>
      <charset val="134"/>
    </font>
    <font>
      <i/>
      <u/>
      <sz val="12"/>
      <name val="Times New Roman"/>
      <charset val="134"/>
    </font>
    <font>
      <sz val="11"/>
      <name val="Times New Roman"/>
      <charset val="134"/>
    </font>
    <font>
      <sz val="8"/>
      <color indexed="23"/>
      <name val="宋体"/>
      <charset val="134"/>
    </font>
    <font>
      <sz val="9"/>
      <color indexed="23"/>
      <name val="宋体"/>
      <charset val="134"/>
    </font>
    <font>
      <sz val="12"/>
      <color indexed="12"/>
      <name val="华文楷体"/>
      <charset val="134"/>
    </font>
    <font>
      <u/>
      <sz val="10"/>
      <color indexed="12"/>
      <name val="Arial Narrow"/>
      <charset val="134"/>
    </font>
    <font>
      <b/>
      <sz val="10"/>
      <color indexed="12"/>
      <name val="宋体"/>
      <charset val="134"/>
    </font>
    <font>
      <b/>
      <u/>
      <sz val="10"/>
      <color indexed="12"/>
      <name val="Arial Narrow"/>
      <charset val="134"/>
    </font>
    <font>
      <sz val="11"/>
      <name val="黑体"/>
      <charset val="134"/>
    </font>
    <font>
      <b/>
      <sz val="11"/>
      <name val="黑体"/>
      <charset val="134"/>
    </font>
    <font>
      <sz val="10"/>
      <color indexed="8"/>
      <name val="Arial"/>
      <charset val="134"/>
    </font>
    <font>
      <sz val="11"/>
      <color indexed="8"/>
      <name val="宋体"/>
      <charset val="134"/>
    </font>
    <font>
      <b/>
      <sz val="11"/>
      <color indexed="9"/>
      <name val="宋体"/>
      <charset val="134"/>
    </font>
    <font>
      <sz val="11"/>
      <color indexed="9"/>
      <name val="宋体"/>
      <charset val="134"/>
    </font>
    <font>
      <b/>
      <sz val="11"/>
      <color indexed="56"/>
      <name val="宋体"/>
      <charset val="134"/>
    </font>
    <font>
      <sz val="11"/>
      <color theme="1"/>
      <name val="宋体"/>
      <charset val="134"/>
      <scheme val="minor"/>
    </font>
    <font>
      <b/>
      <sz val="11"/>
      <color indexed="63"/>
      <name val="宋体"/>
      <charset val="134"/>
    </font>
    <font>
      <i/>
      <sz val="11"/>
      <color indexed="23"/>
      <name val="宋体"/>
      <charset val="134"/>
    </font>
    <font>
      <b/>
      <sz val="13"/>
      <color indexed="56"/>
      <name val="宋体"/>
      <charset val="134"/>
    </font>
    <font>
      <u/>
      <sz val="10"/>
      <color indexed="37"/>
      <name val="Times New Roman"/>
      <charset val="134"/>
    </font>
    <font>
      <sz val="11"/>
      <color indexed="60"/>
      <name val="宋体"/>
      <charset val="134"/>
    </font>
    <font>
      <sz val="10"/>
      <color indexed="8"/>
      <name val="MS Sans Serif"/>
      <charset val="134"/>
    </font>
    <font>
      <sz val="11"/>
      <color indexed="62"/>
      <name val="宋体"/>
      <charset val="134"/>
    </font>
    <font>
      <b/>
      <sz val="10"/>
      <name val="Arial"/>
      <charset val="134"/>
    </font>
    <font>
      <sz val="8"/>
      <name val="Times New Roman"/>
      <charset val="134"/>
    </font>
    <font>
      <u/>
      <sz val="11"/>
      <color rgb="FF800080"/>
      <name val="宋体"/>
      <charset val="0"/>
      <scheme val="minor"/>
    </font>
    <font>
      <sz val="11"/>
      <color indexed="52"/>
      <name val="宋体"/>
      <charset val="134"/>
    </font>
    <font>
      <b/>
      <sz val="15"/>
      <color indexed="56"/>
      <name val="宋体"/>
      <charset val="134"/>
    </font>
    <font>
      <b/>
      <sz val="18"/>
      <color indexed="56"/>
      <name val="宋体"/>
      <charset val="134"/>
    </font>
    <font>
      <sz val="11"/>
      <color indexed="20"/>
      <name val="宋体"/>
      <charset val="134"/>
    </font>
    <font>
      <b/>
      <sz val="11"/>
      <color indexed="52"/>
      <name val="宋体"/>
      <charset val="134"/>
    </font>
    <font>
      <sz val="11"/>
      <color indexed="10"/>
      <name val="宋体"/>
      <charset val="134"/>
    </font>
    <font>
      <sz val="11"/>
      <color indexed="12"/>
      <name val="Times New Roman"/>
      <charset val="134"/>
    </font>
    <font>
      <sz val="10"/>
      <color indexed="16"/>
      <name val="MS Serif"/>
      <charset val="134"/>
    </font>
    <font>
      <sz val="10"/>
      <name val="ＭＳ Ｐゴシック"/>
      <charset val="134"/>
    </font>
    <font>
      <b/>
      <sz val="8"/>
      <color indexed="8"/>
      <name val="Helv"/>
      <charset val="134"/>
    </font>
    <font>
      <b/>
      <sz val="11"/>
      <name val="Helv"/>
      <charset val="134"/>
    </font>
    <font>
      <b/>
      <sz val="11"/>
      <name val="Arial"/>
      <charset val="134"/>
    </font>
    <font>
      <b/>
      <sz val="11"/>
      <color indexed="8"/>
      <name val="宋体"/>
      <charset val="134"/>
    </font>
    <font>
      <b/>
      <sz val="10"/>
      <name val="MS Sans Serif"/>
      <charset val="134"/>
    </font>
    <font>
      <sz val="11"/>
      <color indexed="17"/>
      <name val="宋体"/>
      <charset val="134"/>
    </font>
    <font>
      <sz val="13"/>
      <name val="Tms Rmn"/>
      <charset val="134"/>
    </font>
    <font>
      <b/>
      <sz val="12"/>
      <name val="Arial"/>
      <charset val="134"/>
    </font>
    <font>
      <sz val="10"/>
      <name val="MS Sans Serif"/>
      <charset val="134"/>
    </font>
    <font>
      <b/>
      <sz val="8"/>
      <name val="Arial"/>
      <charset val="134"/>
    </font>
    <font>
      <sz val="11"/>
      <name val="MS P????"/>
      <charset val="134"/>
    </font>
    <font>
      <i/>
      <sz val="9"/>
      <name val="Times New Roman"/>
      <charset val="134"/>
    </font>
    <font>
      <sz val="11"/>
      <name val="ＭＳ Ｐゴシック"/>
      <charset val="134"/>
    </font>
    <font>
      <u/>
      <sz val="10"/>
      <color indexed="36"/>
      <name val="Arial"/>
      <charset val="134"/>
    </font>
    <font>
      <sz val="12"/>
      <name val="MS Sans Serif"/>
      <charset val="134"/>
    </font>
    <font>
      <sz val="10"/>
      <name val="Helv"/>
      <charset val="134"/>
    </font>
    <font>
      <i/>
      <sz val="12"/>
      <name val="Times New Roman"/>
      <charset val="134"/>
    </font>
    <font>
      <u/>
      <sz val="10"/>
      <color indexed="12"/>
      <name val="Arial"/>
      <charset val="134"/>
    </font>
    <font>
      <u val="singleAccounting"/>
      <vertAlign val="subscript"/>
      <sz val="10"/>
      <name val="Times New Roman"/>
      <charset val="134"/>
    </font>
    <font>
      <sz val="11"/>
      <name val="蹈框"/>
      <charset val="134"/>
    </font>
    <font>
      <sz val="10"/>
      <name val="MS Serif"/>
      <charset val="134"/>
    </font>
    <font>
      <b/>
      <sz val="12"/>
      <name val="Times New Roman"/>
      <charset val="134"/>
    </font>
    <font>
      <sz val="12"/>
      <name val="Tms Rmn"/>
      <charset val="134"/>
    </font>
    <font>
      <b/>
      <sz val="12"/>
      <name val="MS Sans Serif"/>
      <charset val="134"/>
    </font>
    <font>
      <sz val="12"/>
      <name val="바탕체"/>
      <charset val="134"/>
    </font>
    <font>
      <b/>
      <sz val="10"/>
      <name val="Helv"/>
      <charset val="134"/>
    </font>
    <font>
      <u/>
      <sz val="9.9"/>
      <color indexed="36"/>
      <name val="Times New Roman"/>
      <charset val="134"/>
    </font>
    <font>
      <sz val="12"/>
      <name val="標楷體"/>
      <charset val="134"/>
    </font>
    <font>
      <sz val="11"/>
      <name val="宋体繁体"/>
      <charset val="134"/>
    </font>
    <font>
      <b/>
      <sz val="12"/>
      <name val="Helv"/>
      <charset val="134"/>
    </font>
    <font>
      <b/>
      <i/>
      <sz val="12"/>
      <name val="Times New Roman"/>
      <charset val="134"/>
    </font>
    <font>
      <u/>
      <sz val="8"/>
      <color indexed="36"/>
      <name val="Arial"/>
      <charset val="134"/>
    </font>
    <font>
      <b/>
      <sz val="13"/>
      <name val="Tms Rmn"/>
      <charset val="134"/>
    </font>
    <font>
      <sz val="11"/>
      <color indexed="8"/>
      <name val="ＭＳ Ｐゴシック"/>
      <charset val="134"/>
    </font>
    <font>
      <sz val="7"/>
      <name val="Small Fonts"/>
      <charset val="134"/>
    </font>
    <font>
      <b/>
      <sz val="13"/>
      <name val="Times New Roman"/>
      <charset val="134"/>
    </font>
    <font>
      <sz val="10"/>
      <name val="Courier"/>
      <charset val="134"/>
    </font>
    <font>
      <u/>
      <sz val="8"/>
      <color indexed="12"/>
      <name val="Arial"/>
      <charset val="134"/>
    </font>
    <font>
      <sz val="10"/>
      <name val="Tms Rmn"/>
      <charset val="134"/>
    </font>
    <font>
      <b/>
      <sz val="14"/>
      <color indexed="9"/>
      <name val="Times New Roman"/>
      <charset val="134"/>
    </font>
    <font>
      <sz val="11"/>
      <name val="宋体"/>
      <charset val="134"/>
    </font>
    <font>
      <sz val="12"/>
      <name val="楷体"/>
      <charset val="134"/>
    </font>
    <font>
      <b/>
      <sz val="10.5"/>
      <name val="Arial Narrow"/>
      <charset val="134"/>
    </font>
    <font>
      <vertAlign val="superscript"/>
      <sz val="10"/>
      <name val="Times New Roman"/>
      <charset val="134"/>
    </font>
    <font>
      <vertAlign val="superscript"/>
      <sz val="10"/>
      <name val="宋体"/>
      <charset val="134"/>
    </font>
    <font>
      <b/>
      <sz val="12"/>
      <color indexed="12"/>
      <name val="仿宋_GB2312"/>
      <charset val="134"/>
    </font>
    <font>
      <sz val="12"/>
      <color indexed="10"/>
      <name val="仿宋_GB2312"/>
      <charset val="134"/>
    </font>
    <font>
      <b/>
      <sz val="12"/>
      <color indexed="40"/>
      <name val="仿宋_GB2312"/>
      <charset val="134"/>
    </font>
    <font>
      <b/>
      <u/>
      <sz val="12"/>
      <color indexed="62"/>
      <name val="仿宋_GB2312"/>
      <charset val="134"/>
    </font>
    <font>
      <sz val="12"/>
      <name val="宋体"/>
      <charset val="134"/>
    </font>
    <font>
      <sz val="9"/>
      <name val="宋体"/>
      <charset val="134"/>
    </font>
    <font>
      <b/>
      <sz val="9"/>
      <name val="宋体"/>
      <charset val="134"/>
    </font>
    <font>
      <vertAlign val="superscript"/>
      <sz val="12"/>
      <name val="宋体"/>
      <charset val="134"/>
    </font>
    <font>
      <sz val="9"/>
      <name val="Tahoma"/>
      <charset val="134"/>
    </font>
    <font>
      <b/>
      <sz val="9"/>
      <name val="Tahoma"/>
      <charset val="134"/>
    </font>
  </fonts>
  <fills count="3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indexed="36"/>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indexed="57"/>
        <bgColor indexed="64"/>
      </patternFill>
    </fill>
    <fill>
      <patternFill patternType="solid">
        <fgColor indexed="27"/>
        <bgColor indexed="64"/>
      </patternFill>
    </fill>
    <fill>
      <patternFill patternType="solid">
        <fgColor indexed="52"/>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7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indexed="8"/>
      </right>
      <top style="medium">
        <color auto="1"/>
      </top>
      <bottom style="medium">
        <color auto="1"/>
      </bottom>
      <diagonal/>
    </border>
    <border>
      <left style="dashed">
        <color auto="1"/>
      </left>
      <right style="dashed">
        <color auto="1"/>
      </right>
      <top style="dashed">
        <color auto="1"/>
      </top>
      <bottom style="dashed">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thin">
        <color auto="1"/>
      </left>
      <right style="double">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double">
        <color auto="1"/>
      </right>
      <top style="thin">
        <color auto="1"/>
      </top>
      <bottom style="thin">
        <color auto="1"/>
      </bottom>
      <diagonal/>
    </border>
    <border>
      <left/>
      <right style="thin">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double">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top/>
      <bottom style="double">
        <color auto="1"/>
      </bottom>
      <diagonal/>
    </border>
    <border>
      <left style="thin">
        <color auto="1"/>
      </left>
      <right style="thin">
        <color auto="1"/>
      </right>
      <top style="double">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right style="medium">
        <color auto="1"/>
      </right>
      <top style="thin">
        <color auto="1"/>
      </top>
      <bottom style="double">
        <color auto="1"/>
      </bottom>
      <diagonal/>
    </border>
    <border>
      <left style="thin">
        <color auto="1"/>
      </left>
      <right style="medium">
        <color auto="1"/>
      </right>
      <top style="thin">
        <color auto="1"/>
      </top>
      <bottom style="medium">
        <color auto="1"/>
      </bottom>
      <diagonal/>
    </border>
    <border>
      <left/>
      <right/>
      <top style="double">
        <color auto="1"/>
      </top>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62"/>
      </bottom>
      <diagonal/>
    </border>
    <border>
      <left/>
      <right/>
      <top style="thin">
        <color indexed="62"/>
      </top>
      <bottom style="double">
        <color indexed="62"/>
      </bottom>
      <diagonal/>
    </border>
    <border>
      <left/>
      <right/>
      <top style="medium">
        <color auto="1"/>
      </top>
      <bottom style="medium">
        <color auto="1"/>
      </bottom>
      <diagonal/>
    </border>
  </borders>
  <cellStyleXfs count="434">
    <xf numFmtId="0" fontId="0" fillId="0" borderId="0"/>
    <xf numFmtId="42" fontId="85" fillId="0" borderId="0" applyFont="0" applyFill="0" applyBorder="0" applyAlignment="0" applyProtection="0">
      <alignment vertical="center"/>
    </xf>
    <xf numFmtId="0" fontId="1" fillId="0" borderId="0"/>
    <xf numFmtId="0" fontId="92" fillId="10" borderId="71" applyNumberFormat="0" applyAlignment="0" applyProtection="0">
      <alignment vertical="center"/>
    </xf>
    <xf numFmtId="0" fontId="1" fillId="0" borderId="0"/>
    <xf numFmtId="0" fontId="81" fillId="2" borderId="0" applyNumberFormat="0" applyBorder="0" applyAlignment="0" applyProtection="0">
      <alignment vertical="center"/>
    </xf>
    <xf numFmtId="0" fontId="93" fillId="0" borderId="0" applyNumberFormat="0" applyFill="0"/>
    <xf numFmtId="0" fontId="1" fillId="0" borderId="0"/>
    <xf numFmtId="44" fontId="85" fillId="0" borderId="0" applyFont="0" applyFill="0" applyBorder="0" applyAlignment="0" applyProtection="0">
      <alignment vertical="center"/>
    </xf>
    <xf numFmtId="0" fontId="91" fillId="0" borderId="0"/>
    <xf numFmtId="0" fontId="94" fillId="0" borderId="0">
      <alignment horizontal="center" wrapText="1"/>
      <protection locked="0"/>
    </xf>
    <xf numFmtId="0" fontId="1" fillId="0" borderId="0"/>
    <xf numFmtId="41" fontId="85" fillId="0" borderId="0" applyFont="0" applyFill="0" applyBorder="0" applyAlignment="0" applyProtection="0">
      <alignment vertical="center"/>
    </xf>
    <xf numFmtId="0" fontId="89" fillId="0" borderId="0" applyNumberFormat="0" applyFill="0" applyBorder="0" applyAlignment="0" applyProtection="0">
      <alignment vertical="top"/>
      <protection locked="0"/>
    </xf>
    <xf numFmtId="0" fontId="1" fillId="0" borderId="0"/>
    <xf numFmtId="0" fontId="81" fillId="19" borderId="0" applyNumberFormat="0" applyBorder="0" applyAlignment="0" applyProtection="0">
      <alignment vertical="center"/>
    </xf>
    <xf numFmtId="179" fontId="1" fillId="0" borderId="0" applyFill="0" applyBorder="0" applyAlignment="0"/>
    <xf numFmtId="0" fontId="99" fillId="21" borderId="0" applyNumberFormat="0" applyBorder="0" applyAlignment="0" applyProtection="0">
      <alignment vertical="center"/>
    </xf>
    <xf numFmtId="43" fontId="0" fillId="0" borderId="0" applyFont="0" applyFill="0" applyBorder="0" applyAlignment="0" applyProtection="0"/>
    <xf numFmtId="0" fontId="11" fillId="0" borderId="0" applyNumberFormat="0" applyFill="0" applyBorder="0" applyAlignment="0" applyProtection="0">
      <alignment vertical="top"/>
      <protection locked="0"/>
    </xf>
    <xf numFmtId="9" fontId="102" fillId="0" borderId="0" applyNumberFormat="0" applyFill="0" applyBorder="0" applyAlignment="0">
      <protection locked="0"/>
    </xf>
    <xf numFmtId="0" fontId="83" fillId="19" borderId="0" applyNumberFormat="0" applyBorder="0" applyAlignment="0" applyProtection="0">
      <alignment vertical="center"/>
    </xf>
    <xf numFmtId="9" fontId="0" fillId="0" borderId="0" applyFont="0" applyFill="0" applyBorder="0" applyAlignment="0" applyProtection="0"/>
    <xf numFmtId="180" fontId="1" fillId="0" borderId="0" applyFont="0" applyFill="0" applyBorder="0" applyAlignment="0" applyProtection="0"/>
    <xf numFmtId="0" fontId="95" fillId="0" borderId="0" applyNumberFormat="0" applyFill="0" applyBorder="0" applyAlignment="0" applyProtection="0">
      <alignment vertical="center"/>
    </xf>
    <xf numFmtId="0" fontId="48" fillId="14" borderId="68" applyNumberFormat="0" applyFont="0" applyAlignment="0" applyProtection="0">
      <alignment vertical="center"/>
    </xf>
    <xf numFmtId="0" fontId="84" fillId="0" borderId="0" applyNumberFormat="0" applyFill="0" applyBorder="0" applyAlignment="0" applyProtection="0">
      <alignment vertical="center"/>
    </xf>
    <xf numFmtId="0" fontId="1" fillId="0" borderId="0"/>
    <xf numFmtId="0" fontId="83" fillId="17" borderId="0" applyNumberFormat="0" applyBorder="0" applyAlignment="0" applyProtection="0">
      <alignment vertical="center"/>
    </xf>
    <xf numFmtId="186" fontId="1" fillId="0" borderId="0" applyFill="0" applyBorder="0" applyAlignment="0"/>
    <xf numFmtId="0" fontId="103" fillId="0" borderId="0" applyNumberFormat="0" applyAlignment="0">
      <alignment horizontal="left"/>
    </xf>
    <xf numFmtId="0" fontId="1" fillId="0" borderId="0"/>
    <xf numFmtId="0" fontId="101" fillId="0" borderId="0" applyNumberFormat="0" applyFill="0" applyBorder="0" applyAlignment="0" applyProtection="0">
      <alignment vertical="center"/>
    </xf>
    <xf numFmtId="177" fontId="1" fillId="0" borderId="0" applyFill="0" applyBorder="0" applyAlignment="0"/>
    <xf numFmtId="24" fontId="104" fillId="0" borderId="0" applyFont="0" applyFill="0" applyBorder="0" applyAlignment="0" applyProtection="0"/>
    <xf numFmtId="0" fontId="98" fillId="0" borderId="0" applyNumberFormat="0" applyFill="0" applyBorder="0" applyAlignment="0" applyProtection="0">
      <alignment vertical="center"/>
    </xf>
    <xf numFmtId="0" fontId="1" fillId="0" borderId="0"/>
    <xf numFmtId="0" fontId="1" fillId="0" borderId="0"/>
    <xf numFmtId="0" fontId="87" fillId="0" borderId="0" applyNumberFormat="0" applyFill="0" applyBorder="0" applyAlignment="0" applyProtection="0">
      <alignment vertical="center"/>
    </xf>
    <xf numFmtId="0" fontId="97" fillId="0" borderId="73" applyNumberFormat="0" applyFill="0" applyAlignment="0" applyProtection="0">
      <alignment vertical="center"/>
    </xf>
    <xf numFmtId="0" fontId="1" fillId="0" borderId="0"/>
    <xf numFmtId="187" fontId="1" fillId="0" borderId="0" applyFont="0" applyFill="0" applyBorder="0" applyAlignment="0" applyProtection="0"/>
    <xf numFmtId="0" fontId="0" fillId="0" borderId="0"/>
    <xf numFmtId="0" fontId="88" fillId="0" borderId="70" applyNumberFormat="0" applyFill="0" applyAlignment="0" applyProtection="0">
      <alignment vertical="center"/>
    </xf>
    <xf numFmtId="0" fontId="83" fillId="13" borderId="0" applyNumberFormat="0" applyBorder="0" applyAlignment="0" applyProtection="0">
      <alignment vertical="center"/>
    </xf>
    <xf numFmtId="0" fontId="84" fillId="0" borderId="67" applyNumberFormat="0" applyFill="0" applyAlignment="0" applyProtection="0">
      <alignment vertical="center"/>
    </xf>
    <xf numFmtId="0" fontId="1" fillId="0" borderId="0"/>
    <xf numFmtId="0" fontId="83" fillId="12" borderId="0" applyNumberFormat="0" applyBorder="0" applyAlignment="0" applyProtection="0">
      <alignment vertical="center"/>
    </xf>
    <xf numFmtId="0" fontId="1" fillId="0" borderId="0"/>
    <xf numFmtId="0" fontId="86" fillId="9" borderId="69" applyNumberFormat="0" applyAlignment="0" applyProtection="0">
      <alignment vertical="center"/>
    </xf>
    <xf numFmtId="0" fontId="1" fillId="0" borderId="0"/>
    <xf numFmtId="0" fontId="100" fillId="9" borderId="71" applyNumberFormat="0" applyAlignment="0" applyProtection="0">
      <alignment vertical="center"/>
    </xf>
    <xf numFmtId="0" fontId="1" fillId="0" borderId="0"/>
    <xf numFmtId="0" fontId="82" fillId="11" borderId="66" applyNumberFormat="0" applyAlignment="0" applyProtection="0">
      <alignment vertical="center"/>
    </xf>
    <xf numFmtId="186" fontId="1" fillId="0" borderId="0" applyFill="0" applyBorder="0" applyAlignment="0"/>
    <xf numFmtId="0" fontId="81" fillId="10" borderId="0" applyNumberFormat="0" applyBorder="0" applyAlignment="0" applyProtection="0">
      <alignment vertical="center"/>
    </xf>
    <xf numFmtId="0" fontId="1" fillId="0" borderId="0"/>
    <xf numFmtId="0" fontId="1" fillId="0" borderId="0"/>
    <xf numFmtId="0" fontId="83" fillId="18" borderId="0" applyNumberFormat="0" applyBorder="0" applyAlignment="0" applyProtection="0">
      <alignment vertical="center"/>
    </xf>
    <xf numFmtId="0" fontId="1" fillId="0" borderId="0"/>
    <xf numFmtId="0" fontId="1" fillId="0" borderId="0"/>
    <xf numFmtId="0" fontId="96" fillId="0" borderId="72" applyNumberFormat="0" applyFill="0" applyAlignment="0" applyProtection="0">
      <alignment vertical="center"/>
    </xf>
    <xf numFmtId="0" fontId="1" fillId="0" borderId="0"/>
    <xf numFmtId="0" fontId="1" fillId="0" borderId="0"/>
    <xf numFmtId="177" fontId="1" fillId="0" borderId="0" applyFill="0" applyBorder="0" applyAlignment="0"/>
    <xf numFmtId="0" fontId="108" fillId="0" borderId="74" applyNumberFormat="0" applyFill="0" applyAlignment="0" applyProtection="0">
      <alignment vertical="center"/>
    </xf>
    <xf numFmtId="0" fontId="1" fillId="0" borderId="0"/>
    <xf numFmtId="0" fontId="1" fillId="0" borderId="0"/>
    <xf numFmtId="0" fontId="1" fillId="0" borderId="0"/>
    <xf numFmtId="0" fontId="110" fillId="2" borderId="0" applyNumberFormat="0" applyBorder="0" applyAlignment="0" applyProtection="0">
      <alignment vertical="center"/>
    </xf>
    <xf numFmtId="0" fontId="48" fillId="0" borderId="0">
      <protection locked="0"/>
    </xf>
    <xf numFmtId="0" fontId="90" fillId="3" borderId="0" applyNumberFormat="0" applyBorder="0" applyAlignment="0" applyProtection="0">
      <alignment vertical="center"/>
    </xf>
    <xf numFmtId="0" fontId="81" fillId="23" borderId="0" applyNumberFormat="0" applyBorder="0" applyAlignment="0" applyProtection="0">
      <alignment vertical="center"/>
    </xf>
    <xf numFmtId="0" fontId="83" fillId="15" borderId="0" applyNumberFormat="0" applyBorder="0" applyAlignment="0" applyProtection="0">
      <alignment vertical="center"/>
    </xf>
    <xf numFmtId="177" fontId="1" fillId="0" borderId="0" applyFill="0" applyBorder="0" applyAlignment="0"/>
    <xf numFmtId="0" fontId="81" fillId="16" borderId="0" applyNumberFormat="0" applyBorder="0" applyAlignment="0" applyProtection="0">
      <alignment vertical="center"/>
    </xf>
    <xf numFmtId="0" fontId="81" fillId="25" borderId="0" applyNumberFormat="0" applyBorder="0" applyAlignment="0" applyProtection="0">
      <alignment vertical="center"/>
    </xf>
    <xf numFmtId="188" fontId="111" fillId="0" borderId="0" applyFont="0" applyFill="0" applyBorder="0" applyAlignment="0" applyProtection="0"/>
    <xf numFmtId="0" fontId="81" fillId="21" borderId="0" applyNumberFormat="0" applyBorder="0" applyAlignment="0" applyProtection="0">
      <alignment vertical="center"/>
    </xf>
    <xf numFmtId="0" fontId="1" fillId="0" borderId="0"/>
    <xf numFmtId="0" fontId="81" fillId="17" borderId="0" applyNumberFormat="0" applyBorder="0" applyAlignment="0" applyProtection="0">
      <alignment vertical="center"/>
    </xf>
    <xf numFmtId="0" fontId="107" fillId="0" borderId="0" applyNumberFormat="0" applyFill="0" applyBorder="0" applyAlignment="0" applyProtection="0"/>
    <xf numFmtId="0" fontId="1" fillId="0" borderId="0"/>
    <xf numFmtId="0" fontId="83" fillId="22" borderId="0" applyNumberFormat="0" applyBorder="0" applyAlignment="0" applyProtection="0">
      <alignment vertical="center"/>
    </xf>
    <xf numFmtId="0" fontId="113" fillId="0" borderId="0" applyNumberFormat="0" applyFont="0" applyFill="0" applyBorder="0" applyAlignment="0" applyProtection="0">
      <alignment horizontal="left"/>
    </xf>
    <xf numFmtId="0" fontId="83" fillId="12" borderId="0" applyNumberFormat="0" applyBorder="0" applyAlignment="0" applyProtection="0">
      <alignment vertical="center"/>
    </xf>
    <xf numFmtId="0" fontId="1" fillId="0" borderId="0"/>
    <xf numFmtId="0" fontId="81" fillId="20" borderId="0" applyNumberFormat="0" applyBorder="0" applyAlignment="0" applyProtection="0">
      <alignment vertical="center"/>
    </xf>
    <xf numFmtId="0" fontId="1" fillId="0" borderId="0"/>
    <xf numFmtId="0" fontId="81" fillId="20" borderId="0" applyNumberFormat="0" applyBorder="0" applyAlignment="0" applyProtection="0">
      <alignment vertical="center"/>
    </xf>
    <xf numFmtId="0" fontId="83" fillId="26" borderId="0" applyNumberFormat="0" applyBorder="0" applyAlignment="0" applyProtection="0">
      <alignment vertical="center"/>
    </xf>
    <xf numFmtId="0" fontId="81" fillId="25" borderId="0" applyNumberFormat="0" applyBorder="0" applyAlignment="0" applyProtection="0">
      <alignment vertical="center"/>
    </xf>
    <xf numFmtId="0" fontId="1" fillId="0" borderId="0"/>
    <xf numFmtId="0" fontId="83" fillId="26" borderId="0" applyNumberFormat="0" applyBorder="0" applyAlignment="0" applyProtection="0">
      <alignment vertical="center"/>
    </xf>
    <xf numFmtId="0" fontId="1" fillId="0" borderId="0"/>
    <xf numFmtId="0" fontId="1" fillId="0" borderId="0"/>
    <xf numFmtId="0" fontId="83" fillId="27" borderId="0" applyNumberFormat="0" applyBorder="0" applyAlignment="0" applyProtection="0">
      <alignment vertical="center"/>
    </xf>
    <xf numFmtId="192" fontId="0" fillId="0" borderId="0" applyFont="0" applyFill="0" applyBorder="0" applyAlignment="0" applyProtection="0"/>
    <xf numFmtId="0" fontId="81" fillId="28" borderId="0" applyNumberFormat="0" applyBorder="0" applyAlignment="0" applyProtection="0">
      <alignment vertical="center"/>
    </xf>
    <xf numFmtId="0" fontId="83" fillId="24" borderId="0" applyNumberFormat="0" applyBorder="0" applyAlignment="0" applyProtection="0">
      <alignment vertical="center"/>
    </xf>
    <xf numFmtId="38" fontId="115" fillId="0" borderId="0" applyFont="0" applyFill="0" applyBorder="0" applyAlignment="0" applyProtection="0"/>
    <xf numFmtId="0" fontId="1" fillId="0" borderId="0"/>
    <xf numFmtId="49" fontId="7" fillId="0" borderId="0" applyProtection="0">
      <alignment horizontal="left"/>
    </xf>
    <xf numFmtId="194" fontId="48" fillId="0" borderId="0" applyFont="0" applyFill="0" applyBorder="0" applyAlignment="0" applyProtection="0"/>
    <xf numFmtId="0" fontId="1" fillId="0" borderId="0"/>
    <xf numFmtId="195" fontId="1" fillId="0" borderId="0" applyFill="0" applyBorder="0" applyAlignment="0"/>
    <xf numFmtId="0" fontId="1" fillId="0" borderId="0"/>
    <xf numFmtId="178" fontId="115" fillId="0" borderId="0" applyFont="0" applyFill="0" applyBorder="0" applyAlignment="0" applyProtection="0"/>
    <xf numFmtId="200" fontId="48" fillId="0" borderId="0" applyFont="0" applyFill="0" applyBorder="0" applyAlignment="0" applyProtection="0"/>
    <xf numFmtId="0" fontId="1" fillId="0" borderId="0"/>
    <xf numFmtId="0" fontId="1" fillId="0" borderId="0"/>
    <xf numFmtId="0" fontId="1" fillId="0" borderId="0"/>
    <xf numFmtId="0" fontId="117" fillId="0" borderId="0" applyFont="0" applyFill="0" applyBorder="0" applyAlignment="0" applyProtection="0"/>
    <xf numFmtId="0" fontId="1" fillId="0" borderId="0"/>
    <xf numFmtId="0" fontId="117" fillId="0" borderId="0" applyFont="0" applyFill="0" applyBorder="0" applyAlignment="0" applyProtection="0"/>
    <xf numFmtId="40" fontId="115" fillId="0" borderId="0" applyFont="0" applyFill="0" applyBorder="0" applyAlignment="0" applyProtection="0"/>
    <xf numFmtId="189" fontId="71" fillId="0" borderId="0"/>
    <xf numFmtId="10" fontId="104" fillId="0" borderId="0" applyFont="0" applyFill="0" applyBorder="0" applyAlignment="0" applyProtection="0"/>
    <xf numFmtId="0" fontId="119" fillId="0" borderId="0" applyNumberFormat="0" applyFill="0">
      <alignment horizontal="left" vertical="center"/>
    </xf>
    <xf numFmtId="0" fontId="48" fillId="0" borderId="0">
      <protection locked="0"/>
    </xf>
    <xf numFmtId="201" fontId="4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80" fillId="0" borderId="0" applyFill="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123" fillId="0" borderId="0" applyFill="0" applyBorder="0" applyProtection="0">
      <alignment horizontal="center"/>
    </xf>
    <xf numFmtId="203" fontId="7" fillId="0" borderId="0" applyFill="0" applyBorder="0" applyProtection="0">
      <alignment horizontal="right"/>
    </xf>
    <xf numFmtId="14" fontId="94" fillId="0" borderId="0">
      <alignment horizontal="center" wrapText="1"/>
      <protection locked="0"/>
    </xf>
    <xf numFmtId="0" fontId="124" fillId="0" borderId="0"/>
    <xf numFmtId="0" fontId="1" fillId="0" borderId="0"/>
    <xf numFmtId="0" fontId="1" fillId="0" borderId="0"/>
    <xf numFmtId="0" fontId="1" fillId="0" borderId="0"/>
    <xf numFmtId="0" fontId="125" fillId="0" borderId="0" applyNumberFormat="0" applyAlignment="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1" fillId="0" borderId="0" applyFill="0" applyBorder="0" applyAlignment="0"/>
    <xf numFmtId="0" fontId="1" fillId="0" borderId="0"/>
    <xf numFmtId="0" fontId="1" fillId="0" borderId="0"/>
    <xf numFmtId="0" fontId="40" fillId="9" borderId="7"/>
    <xf numFmtId="0" fontId="126" fillId="0" borderId="0" applyNumberFormat="0" applyFill="0" applyBorder="0" applyAlignment="0" applyProtection="0"/>
    <xf numFmtId="0" fontId="120" fillId="0" borderId="0"/>
    <xf numFmtId="0" fontId="1" fillId="0" borderId="0"/>
    <xf numFmtId="0" fontId="1" fillId="0" borderId="0"/>
    <xf numFmtId="0" fontId="127" fillId="0" borderId="0" applyNumberFormat="0" applyFill="0" applyBorder="0" applyAlignment="0" applyProtection="0"/>
    <xf numFmtId="0" fontId="1" fillId="0" borderId="0"/>
    <xf numFmtId="37" fontId="10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applyFill="0" applyBorder="0" applyAlignment="0"/>
    <xf numFmtId="0" fontId="1" fillId="0" borderId="0"/>
    <xf numFmtId="0" fontId="1" fillId="0" borderId="0"/>
    <xf numFmtId="0" fontId="1" fillId="0" borderId="0"/>
    <xf numFmtId="40" fontId="117" fillId="0" borderId="0" applyFont="0" applyFill="0" applyBorder="0" applyAlignment="0" applyProtection="0"/>
    <xf numFmtId="0" fontId="1" fillId="0" borderId="0"/>
    <xf numFmtId="0" fontId="48"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7" fillId="0" borderId="0"/>
    <xf numFmtId="0" fontId="1" fillId="0" borderId="0"/>
    <xf numFmtId="181" fontId="80" fillId="0" borderId="22">
      <alignment horizontal="justify" vertical="top" wrapText="1"/>
    </xf>
    <xf numFmtId="0" fontId="128" fillId="0" borderId="7">
      <alignment horizontal="center"/>
    </xf>
    <xf numFmtId="0" fontId="1" fillId="0" borderId="0"/>
    <xf numFmtId="0" fontId="1" fillId="0" borderId="0"/>
    <xf numFmtId="0" fontId="7" fillId="0" borderId="0"/>
    <xf numFmtId="0" fontId="117" fillId="0" borderId="0" applyFont="0" applyFill="0" applyBorder="0" applyAlignment="0" applyProtection="0"/>
    <xf numFmtId="0" fontId="1" fillId="0" borderId="0"/>
    <xf numFmtId="0" fontId="1" fillId="0" borderId="0"/>
    <xf numFmtId="0" fontId="20" fillId="0" borderId="0"/>
    <xf numFmtId="0" fontId="1" fillId="0" borderId="0"/>
    <xf numFmtId="0" fontId="48" fillId="0" borderId="0"/>
    <xf numFmtId="0" fontId="1" fillId="0" borderId="0"/>
    <xf numFmtId="0" fontId="1" fillId="0" borderId="0"/>
    <xf numFmtId="0" fontId="130" fillId="0" borderId="0"/>
    <xf numFmtId="184" fontId="1" fillId="0" borderId="0"/>
    <xf numFmtId="0" fontId="1" fillId="0" borderId="0"/>
    <xf numFmtId="0" fontId="1" fillId="0" borderId="0"/>
    <xf numFmtId="0" fontId="1" fillId="0" borderId="0"/>
    <xf numFmtId="0" fontId="112" fillId="0" borderId="24">
      <alignment horizontal="left" vertical="center"/>
    </xf>
    <xf numFmtId="0" fontId="0" fillId="0" borderId="0"/>
    <xf numFmtId="0" fontId="1" fillId="0" borderId="0"/>
    <xf numFmtId="0" fontId="10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80" fillId="0" borderId="0" applyFill="0" applyBorder="0" applyAlignment="0"/>
    <xf numFmtId="0" fontId="1" fillId="0" borderId="0"/>
    <xf numFmtId="0" fontId="1" fillId="0" borderId="0"/>
    <xf numFmtId="0" fontId="1" fillId="0" borderId="0"/>
    <xf numFmtId="0" fontId="1" fillId="0" borderId="0"/>
    <xf numFmtId="0" fontId="0" fillId="0" borderId="0" applyNumberFormat="0" applyFill="0" applyBorder="0" applyAlignment="0" applyProtection="0"/>
    <xf numFmtId="0" fontId="128" fillId="0" borderId="0">
      <alignment horizontal="center" vertical="center"/>
    </xf>
    <xf numFmtId="0" fontId="1" fillId="0" borderId="0"/>
    <xf numFmtId="0" fontId="1" fillId="0" borderId="0"/>
    <xf numFmtId="0" fontId="1" fillId="0" borderId="0"/>
    <xf numFmtId="0" fontId="1" fillId="0" borderId="0"/>
    <xf numFmtId="0" fontId="1" fillId="0" borderId="0"/>
    <xf numFmtId="0" fontId="48" fillId="0" borderId="0" applyNumberFormat="0" applyFont="0"/>
    <xf numFmtId="39" fontId="104" fillId="0" borderId="0" applyFont="0" applyFill="0" applyBorder="0" applyAlignment="0" applyProtection="0"/>
    <xf numFmtId="0" fontId="0" fillId="0" borderId="0"/>
    <xf numFmtId="0" fontId="1" fillId="0" borderId="0"/>
    <xf numFmtId="0" fontId="71" fillId="0" borderId="0"/>
    <xf numFmtId="19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111" fillId="0" borderId="0" applyFont="0" applyFill="0" applyBorder="0" applyAlignment="0" applyProtection="0"/>
    <xf numFmtId="0" fontId="1" fillId="0" borderId="0"/>
    <xf numFmtId="0" fontId="1" fillId="0" borderId="0"/>
    <xf numFmtId="0" fontId="1" fillId="0" borderId="0"/>
    <xf numFmtId="0" fontId="48" fillId="0" borderId="0" applyFill="0" applyBorder="0" applyAlignment="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213" fontId="48" fillId="0" borderId="0" applyFont="0" applyFill="0" applyBorder="0" applyAlignment="0" applyProtection="0"/>
    <xf numFmtId="0" fontId="1" fillId="0" borderId="0"/>
    <xf numFmtId="0" fontId="1" fillId="0" borderId="0"/>
    <xf numFmtId="37" fontId="111" fillId="0" borderId="0" applyFont="0" applyFill="0" applyBorder="0" applyAlignment="0" applyProtection="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29" fillId="0" borderId="0"/>
    <xf numFmtId="0" fontId="1" fillId="0" borderId="0"/>
    <xf numFmtId="211" fontId="80" fillId="0" borderId="0" applyFill="0" applyBorder="0" applyAlignment="0"/>
    <xf numFmtId="0" fontId="1" fillId="0" borderId="0"/>
    <xf numFmtId="0" fontId="1" fillId="0" borderId="0"/>
    <xf numFmtId="183" fontId="1" fillId="0" borderId="0" applyFill="0" applyBorder="0" applyAlignment="0"/>
    <xf numFmtId="0" fontId="1" fillId="0" borderId="0"/>
    <xf numFmtId="185" fontId="1" fillId="0" borderId="0" applyFont="0" applyFill="0" applyBorder="0" applyAlignment="0" applyProtection="0"/>
    <xf numFmtId="0" fontId="2" fillId="0" borderId="0" applyFill="0" applyBorder="0" applyAlignment="0"/>
    <xf numFmtId="0" fontId="1" fillId="0" borderId="0"/>
    <xf numFmtId="0" fontId="1" fillId="0" borderId="0"/>
    <xf numFmtId="0" fontId="1" fillId="0" borderId="0"/>
    <xf numFmtId="0" fontId="0" fillId="0" borderId="0" applyFont="0" applyFill="0">
      <alignment horizontal="fill"/>
    </xf>
    <xf numFmtId="0" fontId="1" fillId="0" borderId="0"/>
    <xf numFmtId="0" fontId="1" fillId="0" borderId="0"/>
    <xf numFmtId="10" fontId="7" fillId="0" borderId="0" applyFont="0" applyFill="0" applyBorder="0" applyAlignment="0" applyProtection="0"/>
    <xf numFmtId="0" fontId="1" fillId="0" borderId="0"/>
    <xf numFmtId="0" fontId="136" fillId="0" borderId="0" applyNumberFormat="0" applyFill="0" applyBorder="0" applyAlignment="0" applyProtection="0">
      <alignment vertical="top"/>
      <protection locked="0"/>
    </xf>
    <xf numFmtId="0" fontId="1" fillId="0" borderId="0"/>
    <xf numFmtId="214" fontId="7" fillId="0" borderId="0" applyFill="0" applyBorder="0" applyProtection="0">
      <alignment horizontal="right"/>
    </xf>
    <xf numFmtId="199" fontId="7" fillId="0" borderId="0" applyFill="0" applyBorder="0" applyProtection="0">
      <alignment horizontal="right"/>
    </xf>
    <xf numFmtId="197" fontId="123" fillId="0" borderId="0" applyFill="0" applyBorder="0" applyProtection="0">
      <alignment horizontal="center"/>
    </xf>
    <xf numFmtId="196" fontId="116" fillId="0" borderId="0" applyFill="0" applyBorder="0" applyProtection="0">
      <alignment horizontal="right"/>
    </xf>
    <xf numFmtId="218" fontId="7" fillId="0" borderId="0" applyFill="0" applyBorder="0" applyProtection="0">
      <alignment horizontal="right"/>
    </xf>
    <xf numFmtId="10" fontId="111" fillId="0" borderId="0" applyFont="0" applyFill="0" applyBorder="0" applyAlignment="0" applyProtection="0"/>
    <xf numFmtId="0" fontId="1" fillId="0" borderId="0"/>
    <xf numFmtId="40" fontId="105" fillId="0" borderId="0" applyBorder="0">
      <alignment horizontal="right"/>
    </xf>
    <xf numFmtId="183" fontId="1" fillId="0" borderId="0" applyFill="0" applyBorder="0" applyAlignment="0"/>
    <xf numFmtId="185" fontId="1" fillId="0" borderId="0" applyFill="0" applyBorder="0" applyAlignment="0"/>
    <xf numFmtId="186" fontId="1" fillId="0" borderId="0" applyFill="0" applyBorder="0" applyAlignment="0"/>
    <xf numFmtId="212" fontId="48" fillId="0" borderId="0" applyFont="0" applyFill="0" applyBorder="0" applyAlignment="0" applyProtection="0"/>
    <xf numFmtId="183" fontId="1" fillId="0" borderId="0" applyFill="0" applyBorder="0" applyAlignment="0"/>
    <xf numFmtId="25" fontId="104" fillId="0" borderId="0" applyFont="0" applyFill="0" applyBorder="0" applyAlignment="0" applyProtection="0"/>
    <xf numFmtId="9" fontId="104" fillId="0" borderId="0" applyFont="0" applyFill="0" applyBorder="0" applyAlignment="0" applyProtection="0"/>
    <xf numFmtId="0" fontId="137" fillId="0" borderId="23" applyNumberFormat="0" applyFill="0" applyProtection="0">
      <alignment horizontal="center"/>
    </xf>
    <xf numFmtId="0" fontId="122" fillId="0" borderId="0" applyNumberFormat="0" applyFill="0" applyBorder="0" applyAlignment="0" applyProtection="0">
      <alignment vertical="top"/>
      <protection locked="0"/>
    </xf>
    <xf numFmtId="0" fontId="121" fillId="0" borderId="0" applyFill="0" applyBorder="0">
      <alignment horizontal="right"/>
    </xf>
    <xf numFmtId="0" fontId="0" fillId="0" borderId="0" applyFill="0" applyBorder="0">
      <alignment horizontal="right"/>
    </xf>
    <xf numFmtId="190" fontId="1" fillId="0" borderId="0" applyFont="0" applyFill="0" applyBorder="0" applyAlignment="0" applyProtection="0"/>
    <xf numFmtId="0" fontId="106" fillId="0" borderId="15"/>
    <xf numFmtId="0" fontId="114" fillId="0" borderId="5">
      <alignment horizontal="center"/>
    </xf>
    <xf numFmtId="38" fontId="40" fillId="9" borderId="0" applyNumberFormat="0" applyBorder="0" applyAlignment="0" applyProtection="0"/>
    <xf numFmtId="184" fontId="1" fillId="0" borderId="0"/>
    <xf numFmtId="215" fontId="48" fillId="0" borderId="0" applyFont="0" applyFill="0" applyBorder="0" applyAlignment="0" applyProtection="0"/>
    <xf numFmtId="184" fontId="1" fillId="0" borderId="0"/>
    <xf numFmtId="184" fontId="1" fillId="0" borderId="0"/>
    <xf numFmtId="0" fontId="138" fillId="0" borderId="0"/>
    <xf numFmtId="184" fontId="1" fillId="0" borderId="0"/>
    <xf numFmtId="184" fontId="1" fillId="0" borderId="0"/>
    <xf numFmtId="180" fontId="1" fillId="0" borderId="0" applyFont="0" applyFill="0" applyBorder="0" applyAlignment="0" applyProtection="0"/>
    <xf numFmtId="177" fontId="1" fillId="0" borderId="0" applyFont="0" applyFill="0" applyBorder="0" applyAlignment="0" applyProtection="0"/>
    <xf numFmtId="182" fontId="1" fillId="0" borderId="0" applyFont="0" applyFill="0" applyBorder="0" applyAlignment="0" applyProtection="0"/>
    <xf numFmtId="177" fontId="1" fillId="0" borderId="0" applyFill="0" applyBorder="0" applyAlignment="0"/>
    <xf numFmtId="39" fontId="111" fillId="0" borderId="0" applyFont="0" applyFill="0" applyBorder="0" applyAlignment="0" applyProtection="0"/>
    <xf numFmtId="0" fontId="7" fillId="0" borderId="0"/>
    <xf numFmtId="216" fontId="1" fillId="0" borderId="0"/>
    <xf numFmtId="177" fontId="1" fillId="0" borderId="0" applyFill="0" applyBorder="0" applyAlignment="0"/>
    <xf numFmtId="0" fontId="141" fillId="0" borderId="0" applyNumberFormat="0" applyAlignment="0"/>
    <xf numFmtId="183" fontId="1" fillId="0" borderId="0" applyFont="0" applyFill="0" applyBorder="0" applyAlignment="0" applyProtection="0"/>
    <xf numFmtId="207" fontId="111" fillId="0" borderId="0" applyFont="0" applyFill="0" applyBorder="0" applyAlignment="0" applyProtection="0"/>
    <xf numFmtId="193" fontId="104" fillId="0" borderId="0" applyFont="0" applyFill="0" applyBorder="0" applyAlignment="0" applyProtection="0"/>
    <xf numFmtId="15" fontId="113" fillId="0" borderId="0"/>
    <xf numFmtId="183" fontId="1" fillId="0" borderId="0" applyFill="0" applyBorder="0" applyAlignment="0"/>
    <xf numFmtId="186" fontId="1" fillId="0" borderId="0" applyFill="0" applyBorder="0" applyAlignment="0"/>
    <xf numFmtId="0" fontId="40" fillId="5" borderId="7"/>
    <xf numFmtId="191" fontId="7" fillId="0" borderId="0" applyFont="0" applyFill="0" applyBorder="0" applyAlignment="0" applyProtection="0"/>
    <xf numFmtId="0" fontId="48" fillId="0" borderId="0"/>
    <xf numFmtId="219" fontId="48" fillId="0" borderId="0"/>
    <xf numFmtId="10" fontId="40" fillId="6" borderId="7" applyNumberFormat="0" applyBorder="0" applyAlignment="0" applyProtection="0"/>
    <xf numFmtId="0" fontId="131" fillId="0" borderId="0" applyNumberFormat="0" applyFill="0" applyBorder="0" applyAlignment="0" applyProtection="0">
      <alignment vertical="top"/>
      <protection locked="0"/>
    </xf>
    <xf numFmtId="0" fontId="134" fillId="0" borderId="0">
      <alignment horizontal="left"/>
    </xf>
    <xf numFmtId="43" fontId="7" fillId="0" borderId="0" applyFont="0" applyFill="0" applyBorder="0" applyAlignment="0" applyProtection="0"/>
    <xf numFmtId="0" fontId="112" fillId="0" borderId="75" applyNumberFormat="0" applyAlignment="0" applyProtection="0">
      <alignment horizontal="left" vertical="center"/>
    </xf>
    <xf numFmtId="0" fontId="48" fillId="0" borderId="0"/>
    <xf numFmtId="0" fontId="114" fillId="0" borderId="24" applyNumberFormat="0">
      <alignment horizontal="right" wrapText="1"/>
    </xf>
    <xf numFmtId="0" fontId="142"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220" fontId="48" fillId="0" borderId="0" applyFont="0" applyFill="0" applyBorder="0" applyAlignment="0" applyProtection="0"/>
    <xf numFmtId="182" fontId="48" fillId="29" borderId="0"/>
    <xf numFmtId="0" fontId="121" fillId="16" borderId="0" applyNumberFormat="0" applyFont="0" applyBorder="0" applyAlignment="0" applyProtection="0">
      <alignment horizontal="right"/>
    </xf>
    <xf numFmtId="38" fontId="10" fillId="0" borderId="0"/>
    <xf numFmtId="38" fontId="140" fillId="0" borderId="0"/>
    <xf numFmtId="38" fontId="135" fillId="0" borderId="0"/>
    <xf numFmtId="38" fontId="121" fillId="0" borderId="0"/>
    <xf numFmtId="0" fontId="71" fillId="0" borderId="0"/>
    <xf numFmtId="177" fontId="1" fillId="0" borderId="0" applyFill="0" applyBorder="0" applyAlignment="0"/>
    <xf numFmtId="183" fontId="1" fillId="0" borderId="0" applyFill="0" applyBorder="0" applyAlignment="0"/>
    <xf numFmtId="182" fontId="48" fillId="30" borderId="0"/>
    <xf numFmtId="206" fontId="48" fillId="0" borderId="0" applyFont="0" applyFill="0" applyBorder="0" applyAlignment="0" applyProtection="0"/>
    <xf numFmtId="0" fontId="48" fillId="0" borderId="0"/>
    <xf numFmtId="188" fontId="48" fillId="0" borderId="0" applyFont="0" applyFill="0" applyBorder="0" applyAlignment="0" applyProtection="0"/>
    <xf numFmtId="0" fontId="7" fillId="0" borderId="0"/>
    <xf numFmtId="37" fontId="139" fillId="0" borderId="0"/>
    <xf numFmtId="39" fontId="48" fillId="0" borderId="0"/>
    <xf numFmtId="0" fontId="7" fillId="0" borderId="0"/>
    <xf numFmtId="9" fontId="7" fillId="0" borderId="0" applyFont="0" applyFill="0" applyBorder="0" applyAlignment="0" applyProtection="0"/>
    <xf numFmtId="221" fontId="1" fillId="0" borderId="0" applyFont="0" applyFill="0" applyBorder="0" applyAlignment="0" applyProtection="0"/>
    <xf numFmtId="10" fontId="1" fillId="0" borderId="0" applyFont="0" applyFill="0" applyBorder="0" applyAlignment="0" applyProtection="0"/>
    <xf numFmtId="177" fontId="1" fillId="0" borderId="0" applyFill="0" applyBorder="0" applyAlignment="0"/>
    <xf numFmtId="183" fontId="1" fillId="0" borderId="0" applyFill="0" applyBorder="0" applyAlignment="0"/>
    <xf numFmtId="183" fontId="1" fillId="0" borderId="0" applyFill="0" applyBorder="0" applyAlignment="0"/>
    <xf numFmtId="213" fontId="143" fillId="0" borderId="0"/>
    <xf numFmtId="0" fontId="109" fillId="0" borderId="15">
      <alignment horizontal="center"/>
    </xf>
    <xf numFmtId="187" fontId="48" fillId="0" borderId="0" applyNumberFormat="0" applyFill="0" applyBorder="0" applyAlignment="0" applyProtection="0">
      <alignment horizontal="left"/>
    </xf>
    <xf numFmtId="0" fontId="144" fillId="31" borderId="0" applyNumberFormat="0"/>
    <xf numFmtId="0" fontId="106" fillId="0" borderId="0"/>
    <xf numFmtId="208" fontId="1" fillId="0" borderId="0" applyFont="0" applyFill="0" applyBorder="0" applyAlignment="0" applyProtection="0"/>
    <xf numFmtId="0" fontId="35" fillId="0" borderId="0">
      <alignment vertical="center"/>
    </xf>
    <xf numFmtId="0" fontId="48" fillId="0" borderId="0"/>
    <xf numFmtId="0" fontId="0" fillId="0" borderId="0"/>
    <xf numFmtId="0" fontId="0" fillId="0" borderId="0"/>
    <xf numFmtId="0" fontId="145" fillId="0" borderId="0"/>
    <xf numFmtId="0" fontId="48" fillId="0" borderId="0"/>
    <xf numFmtId="0" fontId="122" fillId="0" borderId="0" applyNumberFormat="0" applyFill="0" applyBorder="0" applyAlignment="0" applyProtection="0">
      <alignment vertical="top"/>
      <protection locked="0"/>
    </xf>
    <xf numFmtId="0" fontId="109" fillId="0" borderId="0" applyNumberFormat="0" applyFill="0" applyBorder="0" applyAlignment="0" applyProtection="0"/>
    <xf numFmtId="0" fontId="118" fillId="0" borderId="0" applyNumberFormat="0" applyFill="0" applyBorder="0" applyAlignment="0" applyProtection="0">
      <alignment vertical="top"/>
      <protection locked="0"/>
    </xf>
    <xf numFmtId="198" fontId="48" fillId="0" borderId="0" applyFont="0" applyFill="0" applyBorder="0" applyAlignment="0" applyProtection="0"/>
    <xf numFmtId="0" fontId="146" fillId="0" borderId="0"/>
    <xf numFmtId="41" fontId="7" fillId="0" borderId="0" applyFont="0" applyFill="0" applyBorder="0" applyAlignment="0" applyProtection="0"/>
    <xf numFmtId="189" fontId="0" fillId="0" borderId="0" applyFont="0" applyFill="0" applyBorder="0" applyAlignment="0" applyProtection="0"/>
    <xf numFmtId="190" fontId="1" fillId="0" borderId="7" applyNumberFormat="0"/>
    <xf numFmtId="38" fontId="117" fillId="0" borderId="0" applyFont="0" applyFill="0" applyBorder="0" applyAlignment="0" applyProtection="0"/>
    <xf numFmtId="0" fontId="117" fillId="0" borderId="0" applyFont="0" applyFill="0" applyBorder="0" applyAlignment="0" applyProtection="0"/>
    <xf numFmtId="0" fontId="1" fillId="0" borderId="0"/>
  </cellStyleXfs>
  <cellXfs count="1047">
    <xf numFmtId="0" fontId="0" fillId="0" borderId="0" xfId="0"/>
    <xf numFmtId="0" fontId="1" fillId="0" borderId="0" xfId="433"/>
    <xf numFmtId="0" fontId="2" fillId="2" borderId="0" xfId="433" applyFont="1" applyFill="1"/>
    <xf numFmtId="0" fontId="1" fillId="2" borderId="0" xfId="433" applyFill="1"/>
    <xf numFmtId="0" fontId="1" fillId="3" borderId="1" xfId="433" applyFill="1" applyBorder="1"/>
    <xf numFmtId="0" fontId="3" fillId="4" borderId="2" xfId="433" applyFont="1" applyFill="1" applyBorder="1" applyAlignment="1">
      <alignment horizontal="center"/>
    </xf>
    <xf numFmtId="0" fontId="4" fillId="5" borderId="3" xfId="433" applyFont="1" applyFill="1" applyBorder="1" applyAlignment="1">
      <alignment horizontal="center"/>
    </xf>
    <xf numFmtId="0" fontId="3" fillId="4" borderId="3" xfId="433" applyFont="1" applyFill="1" applyBorder="1" applyAlignment="1">
      <alignment horizontal="center"/>
    </xf>
    <xf numFmtId="0" fontId="3" fillId="4" borderId="4" xfId="433" applyFont="1" applyFill="1" applyBorder="1" applyAlignment="1">
      <alignment horizontal="center"/>
    </xf>
    <xf numFmtId="0" fontId="1" fillId="3" borderId="5" xfId="433" applyFill="1" applyBorder="1"/>
    <xf numFmtId="0" fontId="1" fillId="3" borderId="6" xfId="433" applyFill="1" applyBorder="1"/>
    <xf numFmtId="43" fontId="0" fillId="0" borderId="0" xfId="18" applyFont="1"/>
    <xf numFmtId="49" fontId="5" fillId="0" borderId="7" xfId="0" applyNumberFormat="1" applyFont="1" applyBorder="1" applyAlignment="1">
      <alignment horizontal="center" vertical="top" wrapText="1"/>
    </xf>
    <xf numFmtId="43" fontId="2" fillId="0" borderId="7" xfId="18" applyFont="1" applyBorder="1" applyAlignment="1">
      <alignment horizontal="center" vertical="center"/>
    </xf>
    <xf numFmtId="43" fontId="2" fillId="0" borderId="7" xfId="18" applyFont="1" applyBorder="1" applyAlignment="1">
      <alignment vertical="center"/>
    </xf>
    <xf numFmtId="43" fontId="2" fillId="0" borderId="7" xfId="18" applyFont="1" applyFill="1" applyBorder="1" applyAlignment="1">
      <alignment vertical="center"/>
    </xf>
    <xf numFmtId="10" fontId="6" fillId="0" borderId="7" xfId="0" applyNumberFormat="1" applyFont="1" applyBorder="1" applyAlignment="1">
      <alignment horizontal="right" wrapText="1"/>
    </xf>
    <xf numFmtId="10" fontId="7" fillId="0" borderId="7" xfId="0" applyNumberFormat="1" applyFont="1" applyBorder="1" applyAlignment="1">
      <alignment horizontal="right" vertical="center"/>
    </xf>
    <xf numFmtId="49" fontId="0" fillId="0" borderId="0" xfId="0" applyNumberFormat="1" applyBorder="1" applyAlignment="1">
      <alignment vertical="center"/>
    </xf>
    <xf numFmtId="43" fontId="0" fillId="0" borderId="0" xfId="18" applyFont="1" applyBorder="1" applyAlignment="1">
      <alignment vertical="center"/>
    </xf>
    <xf numFmtId="0" fontId="2" fillId="0" borderId="0" xfId="0" applyFont="1" applyAlignment="1">
      <alignment vertical="center"/>
    </xf>
    <xf numFmtId="0" fontId="7" fillId="0" borderId="0" xfId="0" applyFont="1" applyAlignment="1">
      <alignment vertical="center"/>
    </xf>
    <xf numFmtId="43" fontId="7" fillId="0" borderId="0" xfId="18" applyFont="1" applyAlignment="1">
      <alignment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4" fontId="6" fillId="0" borderId="8" xfId="0" applyNumberFormat="1" applyFont="1" applyBorder="1" applyAlignment="1">
      <alignment horizontal="right" wrapText="1"/>
    </xf>
    <xf numFmtId="43" fontId="6" fillId="0" borderId="8" xfId="18" applyFont="1" applyBorder="1" applyAlignment="1">
      <alignment horizontal="right" wrapText="1"/>
    </xf>
    <xf numFmtId="0" fontId="8" fillId="0" borderId="7" xfId="0" applyFont="1" applyBorder="1" applyAlignment="1">
      <alignment horizontal="center" wrapText="1"/>
    </xf>
    <xf numFmtId="0" fontId="9" fillId="0" borderId="7" xfId="0" applyFont="1" applyBorder="1" applyAlignment="1">
      <alignment horizontal="justify" wrapText="1"/>
    </xf>
    <xf numFmtId="0" fontId="9" fillId="0" borderId="8" xfId="0" applyFont="1" applyBorder="1" applyAlignment="1">
      <alignment horizontal="center"/>
    </xf>
    <xf numFmtId="0" fontId="9" fillId="0" borderId="9" xfId="0" applyFont="1" applyBorder="1" applyAlignment="1">
      <alignment horizontal="center"/>
    </xf>
    <xf numFmtId="222" fontId="7" fillId="0" borderId="7" xfId="42" applyNumberFormat="1" applyFont="1" applyBorder="1" applyAlignment="1">
      <alignment vertical="center"/>
    </xf>
    <xf numFmtId="43" fontId="7" fillId="0" borderId="7" xfId="18" applyFont="1" applyBorder="1" applyAlignment="1">
      <alignment vertical="center"/>
    </xf>
    <xf numFmtId="0" fontId="2" fillId="0" borderId="7" xfId="0" applyFont="1" applyBorder="1" applyAlignment="1">
      <alignment vertical="center"/>
    </xf>
    <xf numFmtId="0" fontId="7" fillId="0" borderId="7" xfId="0" applyFont="1" applyBorder="1" applyAlignment="1">
      <alignment vertical="center"/>
    </xf>
    <xf numFmtId="43" fontId="5" fillId="0" borderId="10" xfId="18" applyFont="1" applyBorder="1" applyAlignment="1">
      <alignment horizontal="center" vertical="top" wrapText="1"/>
    </xf>
    <xf numFmtId="49" fontId="5" fillId="0" borderId="11"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43" fontId="2" fillId="0" borderId="9" xfId="18" applyFont="1" applyBorder="1" applyAlignment="1">
      <alignment horizontal="right" vertical="center"/>
    </xf>
    <xf numFmtId="49" fontId="9" fillId="0" borderId="11" xfId="0" applyNumberFormat="1" applyFont="1" applyBorder="1" applyAlignment="1">
      <alignment horizontal="center"/>
    </xf>
    <xf numFmtId="49" fontId="9" fillId="0" borderId="12" xfId="0" applyNumberFormat="1" applyFont="1" applyBorder="1" applyAlignment="1">
      <alignment horizontal="center"/>
    </xf>
    <xf numFmtId="43" fontId="6" fillId="0" borderId="13" xfId="18" applyFont="1" applyFill="1" applyBorder="1"/>
    <xf numFmtId="43" fontId="6" fillId="0" borderId="14" xfId="18" applyFont="1" applyBorder="1" applyAlignment="1">
      <alignment horizontal="right" wrapText="1"/>
    </xf>
    <xf numFmtId="10" fontId="6" fillId="0" borderId="14" xfId="0" applyNumberFormat="1" applyFont="1" applyBorder="1" applyAlignment="1">
      <alignment horizontal="right" wrapText="1"/>
    </xf>
    <xf numFmtId="49" fontId="9" fillId="0" borderId="10" xfId="0" applyNumberFormat="1" applyFont="1" applyBorder="1" applyAlignment="1">
      <alignment horizontal="center"/>
    </xf>
    <xf numFmtId="43" fontId="7" fillId="0" borderId="10" xfId="18" applyFont="1" applyBorder="1" applyAlignment="1">
      <alignment horizontal="right" vertical="center"/>
    </xf>
    <xf numFmtId="49" fontId="2" fillId="0" borderId="15" xfId="0" applyNumberFormat="1" applyFont="1" applyBorder="1" applyAlignment="1">
      <alignment horizontal="left" vertical="center"/>
    </xf>
    <xf numFmtId="10" fontId="7" fillId="0" borderId="1" xfId="0" applyNumberFormat="1" applyFont="1" applyBorder="1" applyAlignment="1">
      <alignment horizontal="right" vertical="center"/>
    </xf>
    <xf numFmtId="43" fontId="7" fillId="0" borderId="1" xfId="18" applyFont="1" applyBorder="1" applyAlignment="1">
      <alignment horizontal="right" vertical="center"/>
    </xf>
    <xf numFmtId="49" fontId="5" fillId="0" borderId="16" xfId="0" applyNumberFormat="1" applyFont="1" applyBorder="1" applyAlignment="1">
      <alignment horizontal="center" vertical="top" wrapText="1"/>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9" fillId="0" borderId="8" xfId="0" applyNumberFormat="1" applyFont="1" applyBorder="1" applyAlignment="1">
      <alignment horizontal="center"/>
    </xf>
    <xf numFmtId="49" fontId="9" fillId="0" borderId="9" xfId="0" applyNumberFormat="1" applyFont="1" applyBorder="1" applyAlignment="1">
      <alignment horizontal="center"/>
    </xf>
    <xf numFmtId="43" fontId="6" fillId="0" borderId="13" xfId="18" applyFont="1" applyFill="1" applyBorder="1" applyProtection="1">
      <protection locked="0"/>
    </xf>
    <xf numFmtId="0" fontId="10" fillId="0" borderId="0" xfId="0" applyFont="1" applyAlignment="1">
      <alignment vertical="center"/>
    </xf>
    <xf numFmtId="0" fontId="7" fillId="0" borderId="0" xfId="0" applyFont="1" applyAlignment="1">
      <alignment horizontal="center" vertical="center"/>
    </xf>
    <xf numFmtId="223" fontId="11" fillId="6" borderId="0" xfId="19" applyNumberFormat="1" applyFill="1" applyAlignment="1" applyProtection="1">
      <alignment horizontal="left" vertical="center" shrinkToFit="1"/>
      <protection locked="0" hidden="1"/>
    </xf>
    <xf numFmtId="0" fontId="12" fillId="0" borderId="0" xfId="19" applyFont="1" applyAlignment="1" applyProtection="1">
      <alignment horizontal="left" vertical="center" wrapText="1"/>
    </xf>
    <xf numFmtId="0" fontId="7" fillId="0" borderId="0" xfId="0"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lignment horizontal="center" vertical="center" wrapText="1"/>
    </xf>
    <xf numFmtId="224" fontId="7" fillId="0" borderId="0" xfId="0" applyNumberFormat="1" applyFont="1" applyAlignment="1">
      <alignment horizontal="center" vertical="center"/>
    </xf>
    <xf numFmtId="0" fontId="7" fillId="0" borderId="0" xfId="0" applyNumberFormat="1" applyFont="1" applyAlignment="1">
      <alignment horizontal="center" vertical="center"/>
    </xf>
    <xf numFmtId="0" fontId="2" fillId="0" borderId="0" xfId="0" applyNumberFormat="1" applyFont="1" applyAlignment="1">
      <alignment horizontal="right" vertical="center"/>
    </xf>
    <xf numFmtId="224" fontId="7" fillId="0" borderId="0" xfId="0" applyNumberFormat="1" applyFont="1" applyAlignment="1">
      <alignment vertical="center"/>
    </xf>
    <xf numFmtId="0" fontId="2" fillId="0" borderId="0" xfId="0" applyFont="1" applyAlignment="1">
      <alignment horizontal="right"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9" xfId="0" applyFont="1" applyBorder="1" applyAlignment="1">
      <alignment horizontal="center" vertical="center" wrapText="1"/>
    </xf>
    <xf numFmtId="0" fontId="7" fillId="0" borderId="7" xfId="0" applyFont="1" applyBorder="1" applyAlignment="1">
      <alignment horizontal="center" vertical="center"/>
    </xf>
    <xf numFmtId="0" fontId="7" fillId="0" borderId="7" xfId="0" applyFont="1" applyBorder="1" applyAlignment="1">
      <alignment horizontal="left" vertical="center"/>
    </xf>
    <xf numFmtId="14" fontId="7" fillId="0" borderId="7" xfId="0" applyNumberFormat="1" applyFont="1" applyBorder="1" applyAlignment="1">
      <alignment horizontal="center" vertical="center"/>
    </xf>
    <xf numFmtId="43" fontId="7" fillId="0" borderId="19" xfId="0" applyNumberFormat="1" applyFont="1" applyBorder="1" applyAlignment="1">
      <alignment horizontal="right" vertical="center"/>
    </xf>
    <xf numFmtId="43" fontId="7" fillId="0" borderId="7" xfId="0" applyNumberFormat="1" applyFont="1" applyBorder="1" applyAlignment="1">
      <alignment horizontal="right" vertical="center"/>
    </xf>
    <xf numFmtId="43" fontId="7" fillId="0" borderId="9" xfId="0" applyNumberFormat="1" applyFont="1" applyBorder="1" applyAlignment="1">
      <alignment horizontal="right" vertical="center"/>
    </xf>
    <xf numFmtId="0" fontId="2"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NumberFormat="1" applyFont="1" applyAlignment="1">
      <alignment vertical="center"/>
    </xf>
    <xf numFmtId="0" fontId="12" fillId="0" borderId="0" xfId="19" applyFont="1" applyAlignment="1" applyProtection="1"/>
    <xf numFmtId="0" fontId="10" fillId="0" borderId="0" xfId="0" applyFont="1" applyAlignment="1">
      <alignment horizontal="center" vertical="center"/>
    </xf>
    <xf numFmtId="224" fontId="2" fillId="0" borderId="0" xfId="0" applyNumberFormat="1" applyFont="1" applyAlignment="1">
      <alignment horizontal="right" vertical="center"/>
    </xf>
    <xf numFmtId="43" fontId="7" fillId="0" borderId="19" xfId="0" applyNumberFormat="1" applyFont="1" applyBorder="1" applyAlignment="1">
      <alignment vertical="center"/>
    </xf>
    <xf numFmtId="43" fontId="7" fillId="0" borderId="9" xfId="0" applyNumberFormat="1" applyFont="1" applyBorder="1" applyAlignment="1">
      <alignment vertical="center"/>
    </xf>
    <xf numFmtId="43" fontId="7" fillId="0" borderId="7" xfId="0" applyNumberFormat="1" applyFont="1" applyBorder="1" applyAlignment="1">
      <alignment vertical="center"/>
    </xf>
    <xf numFmtId="0" fontId="7" fillId="0" borderId="19" xfId="0" applyFont="1" applyBorder="1" applyAlignment="1">
      <alignment horizontal="center" vertical="center"/>
    </xf>
    <xf numFmtId="0" fontId="2" fillId="0" borderId="20" xfId="0" applyFont="1" applyBorder="1" applyAlignment="1">
      <alignment horizontal="center" vertical="center"/>
    </xf>
    <xf numFmtId="0" fontId="2" fillId="0" borderId="9" xfId="0" applyFont="1" applyBorder="1" applyAlignment="1">
      <alignment horizontal="center" vertical="center"/>
    </xf>
    <xf numFmtId="0" fontId="7" fillId="0" borderId="9" xfId="0" applyFont="1" applyBorder="1" applyAlignment="1">
      <alignment horizontal="left" vertical="center"/>
    </xf>
    <xf numFmtId="0" fontId="2" fillId="0" borderId="21" xfId="0" applyFont="1" applyBorder="1" applyAlignment="1">
      <alignment horizontal="center" vertical="center"/>
    </xf>
    <xf numFmtId="0" fontId="13" fillId="0" borderId="0" xfId="0" applyFont="1" applyAlignment="1">
      <alignment horizontal="center" vertical="center"/>
    </xf>
    <xf numFmtId="0" fontId="14" fillId="0" borderId="7" xfId="0" applyFont="1" applyBorder="1" applyAlignment="1">
      <alignment vertical="center"/>
    </xf>
    <xf numFmtId="0" fontId="14" fillId="0" borderId="0" xfId="0" applyFont="1" applyAlignment="1">
      <alignment vertical="center"/>
    </xf>
    <xf numFmtId="43" fontId="7" fillId="0" borderId="7" xfId="18" applyFont="1" applyBorder="1" applyAlignment="1">
      <alignment horizontal="right" vertical="center"/>
    </xf>
    <xf numFmtId="225" fontId="7" fillId="0" borderId="7" xfId="0" applyNumberFormat="1" applyFont="1" applyBorder="1" applyAlignment="1">
      <alignment horizontal="right" vertical="center"/>
    </xf>
    <xf numFmtId="225" fontId="7" fillId="0" borderId="7" xfId="18" applyNumberFormat="1" applyFont="1" applyBorder="1" applyAlignment="1">
      <alignment horizontal="right" vertical="center"/>
    </xf>
    <xf numFmtId="0" fontId="10"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223" fontId="12" fillId="0" borderId="0" xfId="19" applyNumberFormat="1" applyFont="1" applyFill="1" applyAlignment="1" applyProtection="1">
      <alignment horizontal="left" vertical="center" shrinkToFit="1"/>
      <protection locked="0"/>
    </xf>
    <xf numFmtId="0" fontId="12" fillId="0" borderId="0" xfId="19" applyFont="1" applyFill="1" applyAlignment="1" applyProtection="1">
      <protection locked="0"/>
    </xf>
    <xf numFmtId="0" fontId="7" fillId="0" borderId="0" xfId="0" applyFont="1" applyFill="1" applyAlignment="1" applyProtection="1">
      <alignment horizontal="center" vertical="center" wrapText="1"/>
      <protection locked="0"/>
    </xf>
    <xf numFmtId="0" fontId="13"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224" fontId="7" fillId="0" borderId="0" xfId="0" applyNumberFormat="1" applyFont="1" applyFill="1" applyAlignment="1" applyProtection="1">
      <alignment horizontal="center" vertical="center"/>
      <protection locked="0"/>
    </xf>
    <xf numFmtId="224" fontId="2" fillId="0" borderId="0" xfId="0" applyNumberFormat="1" applyFont="1" applyFill="1" applyAlignment="1" applyProtection="1">
      <alignment horizontal="right" vertical="center"/>
      <protection locked="0"/>
    </xf>
    <xf numFmtId="224" fontId="7" fillId="0" borderId="0" xfId="0" applyNumberFormat="1" applyFont="1" applyFill="1" applyAlignment="1" applyProtection="1">
      <alignment vertical="center"/>
      <protection locked="0"/>
    </xf>
    <xf numFmtId="49" fontId="7" fillId="0" borderId="0" xfId="0" applyNumberFormat="1" applyFont="1" applyFill="1" applyBorder="1" applyAlignment="1" applyProtection="1">
      <alignment horizontal="right" vertical="center"/>
      <protection locked="0"/>
    </xf>
    <xf numFmtId="49" fontId="7" fillId="0" borderId="7" xfId="0" applyNumberFormat="1" applyFont="1" applyFill="1" applyBorder="1" applyAlignment="1" applyProtection="1">
      <alignment horizontal="center" vertical="center"/>
      <protection locked="0"/>
    </xf>
    <xf numFmtId="43" fontId="7" fillId="0" borderId="19" xfId="0" applyNumberFormat="1" applyFont="1" applyFill="1" applyBorder="1" applyAlignment="1" applyProtection="1">
      <alignment horizontal="center" vertical="center"/>
      <protection locked="0"/>
    </xf>
    <xf numFmtId="49" fontId="7" fillId="0" borderId="8" xfId="0" applyNumberFormat="1" applyFont="1" applyFill="1" applyBorder="1" applyAlignment="1" applyProtection="1">
      <alignment horizontal="center" vertical="center"/>
      <protection locked="0"/>
    </xf>
    <xf numFmtId="49" fontId="7" fillId="0" borderId="7" xfId="0" applyNumberFormat="1" applyFont="1" applyFill="1" applyBorder="1" applyAlignment="1" applyProtection="1">
      <alignment horizontal="left" vertical="center"/>
      <protection locked="0"/>
    </xf>
    <xf numFmtId="43" fontId="7" fillId="0" borderId="19" xfId="0" applyNumberFormat="1" applyFont="1" applyFill="1" applyBorder="1" applyAlignment="1" applyProtection="1">
      <alignment horizontal="right" vertical="center"/>
    </xf>
    <xf numFmtId="43" fontId="7" fillId="0" borderId="9" xfId="0" applyNumberFormat="1" applyFont="1" applyFill="1" applyBorder="1" applyAlignment="1" applyProtection="1">
      <alignment horizontal="right" vertical="center"/>
    </xf>
    <xf numFmtId="43" fontId="7" fillId="0" borderId="7" xfId="0" applyNumberFormat="1" applyFont="1" applyFill="1" applyBorder="1" applyAlignment="1" applyProtection="1">
      <alignment horizontal="right" vertical="center"/>
    </xf>
    <xf numFmtId="43" fontId="7" fillId="0" borderId="22" xfId="0" applyNumberFormat="1" applyFont="1" applyFill="1" applyBorder="1" applyAlignment="1" applyProtection="1">
      <alignment horizontal="right" vertical="center"/>
      <protection locked="0"/>
    </xf>
    <xf numFmtId="0" fontId="7" fillId="0" borderId="7" xfId="0" applyFont="1" applyFill="1" applyBorder="1" applyAlignment="1" applyProtection="1">
      <alignment horizontal="center" vertical="center"/>
      <protection locked="0"/>
    </xf>
    <xf numFmtId="0" fontId="2" fillId="0" borderId="7"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49" fontId="7" fillId="0" borderId="7" xfId="0" applyNumberFormat="1" applyFont="1" applyFill="1" applyBorder="1" applyAlignment="1" applyProtection="1">
      <alignment vertical="center"/>
      <protection locked="0"/>
    </xf>
    <xf numFmtId="0" fontId="7" fillId="0" borderId="20" xfId="0" applyNumberFormat="1" applyFont="1" applyFill="1" applyBorder="1" applyAlignment="1" applyProtection="1">
      <alignment horizontal="left" vertical="center"/>
      <protection locked="0"/>
    </xf>
    <xf numFmtId="43" fontId="7" fillId="0" borderId="0" xfId="0" applyNumberFormat="1" applyFont="1" applyFill="1" applyBorder="1" applyAlignment="1" applyProtection="1">
      <alignment horizontal="left" vertical="center"/>
      <protection locked="0"/>
    </xf>
    <xf numFmtId="43" fontId="7" fillId="0" borderId="0" xfId="0" applyNumberFormat="1" applyFont="1" applyFill="1" applyBorder="1" applyAlignment="1" applyProtection="1">
      <alignment horizontal="right" vertical="center"/>
      <protection locked="0"/>
    </xf>
    <xf numFmtId="0" fontId="7" fillId="0" borderId="0" xfId="0" applyNumberFormat="1" applyFont="1" applyFill="1" applyAlignment="1" applyProtection="1">
      <alignment vertical="center"/>
      <protection locked="0"/>
    </xf>
    <xf numFmtId="49" fontId="7" fillId="0" borderId="0" xfId="0" applyNumberFormat="1" applyFont="1" applyFill="1" applyAlignment="1" applyProtection="1">
      <alignment vertical="center"/>
      <protection locked="0"/>
    </xf>
    <xf numFmtId="0" fontId="7" fillId="0" borderId="0" xfId="0" applyFont="1" applyFill="1" applyAlignment="1">
      <alignment vertical="center"/>
    </xf>
    <xf numFmtId="0" fontId="7" fillId="0" borderId="7" xfId="0" applyFont="1" applyBorder="1" applyAlignment="1">
      <alignment horizontal="left" vertical="center" shrinkToFit="1"/>
    </xf>
    <xf numFmtId="20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2" fillId="0" borderId="7" xfId="0" applyFont="1" applyFill="1" applyBorder="1" applyAlignment="1">
      <alignment horizontal="left" vertical="center" shrinkToFit="1"/>
    </xf>
    <xf numFmtId="205" fontId="7" fillId="0" borderId="7" xfId="0" applyNumberFormat="1" applyFont="1" applyFill="1" applyBorder="1" applyAlignment="1">
      <alignment horizontal="center" vertical="center"/>
    </xf>
    <xf numFmtId="0" fontId="7" fillId="0" borderId="7" xfId="0" applyFont="1" applyFill="1" applyBorder="1" applyAlignment="1">
      <alignment horizontal="left" vertical="center"/>
    </xf>
    <xf numFmtId="43" fontId="7" fillId="0" borderId="7" xfId="0" applyNumberFormat="1" applyFont="1" applyFill="1" applyBorder="1" applyAlignment="1">
      <alignment horizontal="right" vertical="center"/>
    </xf>
    <xf numFmtId="0" fontId="2" fillId="0" borderId="7" xfId="0" applyFont="1" applyBorder="1" applyAlignment="1">
      <alignment horizontal="left" vertical="center"/>
    </xf>
    <xf numFmtId="49" fontId="7" fillId="0" borderId="7" xfId="0" applyNumberFormat="1" applyFont="1" applyBorder="1" applyAlignment="1">
      <alignment horizontal="center" vertical="center"/>
    </xf>
    <xf numFmtId="43" fontId="7" fillId="0" borderId="8" xfId="0" applyNumberFormat="1" applyFont="1" applyBorder="1" applyAlignment="1">
      <alignment horizontal="right" vertical="center"/>
    </xf>
    <xf numFmtId="0" fontId="7"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center" vertical="center" wrapText="1"/>
    </xf>
    <xf numFmtId="43" fontId="2" fillId="0" borderId="7" xfId="42" applyNumberFormat="1" applyFont="1" applyFill="1" applyBorder="1"/>
    <xf numFmtId="49" fontId="7" fillId="0" borderId="7" xfId="0" applyNumberFormat="1" applyFont="1" applyFill="1" applyBorder="1" applyAlignment="1">
      <alignment horizontal="center" vertical="center"/>
    </xf>
    <xf numFmtId="0" fontId="2" fillId="0" borderId="7" xfId="0" applyFont="1" applyFill="1" applyBorder="1" applyAlignment="1">
      <alignment horizontal="left" vertical="center"/>
    </xf>
    <xf numFmtId="43" fontId="7" fillId="0" borderId="19" xfId="0" applyNumberFormat="1" applyFont="1" applyFill="1" applyBorder="1" applyAlignment="1">
      <alignment horizontal="right" vertical="center"/>
    </xf>
    <xf numFmtId="0" fontId="2" fillId="0" borderId="7" xfId="42" applyNumberFormat="1" applyFont="1" applyFill="1" applyBorder="1"/>
    <xf numFmtId="43" fontId="7" fillId="0" borderId="9" xfId="0" applyNumberFormat="1" applyFont="1" applyFill="1" applyBorder="1" applyAlignment="1">
      <alignment horizontal="right" vertical="center"/>
    </xf>
    <xf numFmtId="0" fontId="2" fillId="0" borderId="8" xfId="0" applyFont="1" applyFill="1" applyBorder="1" applyAlignment="1">
      <alignment horizontal="center" vertical="center"/>
    </xf>
    <xf numFmtId="0" fontId="7" fillId="0" borderId="9" xfId="0" applyFont="1" applyFill="1" applyBorder="1" applyAlignment="1">
      <alignment horizontal="center" vertical="center"/>
    </xf>
    <xf numFmtId="224" fontId="2" fillId="0" borderId="0" xfId="0" applyNumberFormat="1" applyFont="1" applyAlignment="1">
      <alignment vertical="center"/>
    </xf>
    <xf numFmtId="0" fontId="7" fillId="0" borderId="7" xfId="0" applyNumberFormat="1" applyFont="1" applyBorder="1"/>
    <xf numFmtId="205" fontId="2" fillId="0" borderId="7" xfId="422" applyNumberFormat="1" applyFont="1" applyFill="1" applyBorder="1" applyAlignment="1" applyProtection="1">
      <alignment horizontal="center" vertical="center"/>
      <protection locked="0"/>
    </xf>
    <xf numFmtId="205" fontId="2" fillId="0" borderId="7" xfId="0" applyNumberFormat="1" applyFont="1" applyBorder="1" applyAlignment="1">
      <alignment horizontal="left" vertical="center"/>
    </xf>
    <xf numFmtId="205" fontId="2" fillId="0" borderId="7" xfId="18" applyNumberFormat="1" applyFont="1" applyFill="1" applyBorder="1" applyAlignment="1">
      <alignment horizontal="left" vertical="center"/>
    </xf>
    <xf numFmtId="0" fontId="2" fillId="0" borderId="7" xfId="0" applyFont="1" applyFill="1" applyBorder="1" applyAlignment="1">
      <alignment horizontal="left" vertical="center" wrapText="1"/>
    </xf>
    <xf numFmtId="0" fontId="10" fillId="0" borderId="0" xfId="0" applyFont="1" applyAlignment="1" applyProtection="1">
      <alignment vertical="center"/>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223" fontId="11" fillId="6" borderId="0" xfId="19" applyNumberFormat="1" applyFill="1" applyAlignment="1" applyProtection="1">
      <alignment horizontal="left" vertical="center" shrinkToFit="1"/>
      <protection locked="0"/>
    </xf>
    <xf numFmtId="0" fontId="12" fillId="0" borderId="0" xfId="19" applyFont="1" applyAlignment="1" applyProtection="1">
      <protection locked="0"/>
    </xf>
    <xf numFmtId="0" fontId="7"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224" fontId="16" fillId="0" borderId="0" xfId="0" applyNumberFormat="1" applyFont="1" applyAlignment="1" applyProtection="1">
      <alignment horizontal="center" vertical="center"/>
      <protection locked="0"/>
    </xf>
    <xf numFmtId="224" fontId="16" fillId="0" borderId="0" xfId="0" applyNumberFormat="1" applyFont="1" applyAlignment="1" applyProtection="1">
      <alignment horizontal="right" vertical="center"/>
      <protection locked="0"/>
    </xf>
    <xf numFmtId="224" fontId="16" fillId="0" borderId="0" xfId="0" applyNumberFormat="1" applyFont="1" applyAlignment="1" applyProtection="1">
      <alignment vertical="center"/>
      <protection locked="0"/>
    </xf>
    <xf numFmtId="49" fontId="16" fillId="0" borderId="0" xfId="0" applyNumberFormat="1" applyFont="1" applyBorder="1" applyAlignment="1" applyProtection="1">
      <alignment horizontal="right" vertical="center"/>
      <protection locked="0"/>
    </xf>
    <xf numFmtId="49" fontId="19" fillId="0" borderId="7" xfId="0" applyNumberFormat="1" applyFont="1" applyBorder="1" applyAlignment="1" applyProtection="1">
      <alignment horizontal="center" vertical="center"/>
      <protection locked="0"/>
    </xf>
    <xf numFmtId="43" fontId="19" fillId="0" borderId="19" xfId="0" applyNumberFormat="1" applyFont="1" applyBorder="1" applyAlignment="1" applyProtection="1">
      <alignment horizontal="center" vertical="center"/>
      <protection locked="0"/>
    </xf>
    <xf numFmtId="49" fontId="19" fillId="0" borderId="8" xfId="0" applyNumberFormat="1"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49" fontId="2" fillId="0" borderId="7" xfId="19" applyNumberFormat="1" applyFont="1" applyBorder="1" applyAlignment="1" applyProtection="1">
      <alignment horizontal="left" vertical="center"/>
      <protection locked="0"/>
    </xf>
    <xf numFmtId="43" fontId="16" fillId="0" borderId="19" xfId="0" applyNumberFormat="1" applyFont="1" applyBorder="1" applyAlignment="1" applyProtection="1">
      <alignment horizontal="right" vertical="center"/>
    </xf>
    <xf numFmtId="43" fontId="16" fillId="0" borderId="9" xfId="0" applyNumberFormat="1" applyFont="1" applyBorder="1" applyAlignment="1" applyProtection="1">
      <alignment horizontal="right" vertical="center"/>
    </xf>
    <xf numFmtId="43" fontId="16" fillId="0" borderId="7" xfId="0" applyNumberFormat="1" applyFont="1" applyBorder="1" applyAlignment="1" applyProtection="1">
      <alignment horizontal="right" vertical="center"/>
    </xf>
    <xf numFmtId="43" fontId="16" fillId="0" borderId="22" xfId="0" applyNumberFormat="1" applyFont="1" applyBorder="1" applyAlignment="1" applyProtection="1">
      <alignment horizontal="right" vertical="center"/>
    </xf>
    <xf numFmtId="49" fontId="16" fillId="0" borderId="7" xfId="0" applyNumberFormat="1" applyFont="1" applyBorder="1" applyAlignment="1" applyProtection="1">
      <alignment horizontal="left" vertical="center"/>
      <protection locked="0"/>
    </xf>
    <xf numFmtId="0" fontId="16" fillId="0" borderId="7" xfId="0" applyFont="1" applyBorder="1" applyAlignment="1" applyProtection="1">
      <alignment horizontal="center" vertical="center"/>
      <protection locked="0"/>
    </xf>
    <xf numFmtId="0" fontId="16" fillId="0" borderId="7" xfId="0" applyFont="1" applyBorder="1" applyAlignment="1" applyProtection="1">
      <alignment vertical="center"/>
      <protection locked="0"/>
    </xf>
    <xf numFmtId="49" fontId="16" fillId="0" borderId="7" xfId="0" applyNumberFormat="1" applyFont="1" applyBorder="1" applyAlignment="1" applyProtection="1">
      <alignment vertical="center"/>
      <protection locked="0"/>
    </xf>
    <xf numFmtId="49" fontId="16" fillId="0" borderId="8" xfId="0" applyNumberFormat="1" applyFont="1" applyBorder="1" applyAlignment="1" applyProtection="1">
      <alignment horizontal="center" vertical="center"/>
      <protection locked="0"/>
    </xf>
    <xf numFmtId="49" fontId="16" fillId="0" borderId="9" xfId="0" applyNumberFormat="1" applyFont="1" applyBorder="1" applyAlignment="1" applyProtection="1">
      <alignment horizontal="center" vertical="center"/>
      <protection locked="0"/>
    </xf>
    <xf numFmtId="0" fontId="16" fillId="0" borderId="0" xfId="0" applyNumberFormat="1" applyFont="1" applyAlignment="1" applyProtection="1">
      <alignment vertical="center"/>
      <protection locked="0"/>
    </xf>
    <xf numFmtId="0" fontId="10" fillId="0" borderId="0" xfId="0" applyFont="1" applyFill="1" applyAlignment="1">
      <alignment vertical="center"/>
    </xf>
    <xf numFmtId="0" fontId="7" fillId="0" borderId="0" xfId="0" applyFont="1" applyFill="1" applyAlignment="1">
      <alignment horizontal="center" vertical="center"/>
    </xf>
    <xf numFmtId="223" fontId="12" fillId="0" borderId="0" xfId="19" applyNumberFormat="1" applyFont="1" applyFill="1" applyAlignment="1" applyProtection="1">
      <alignment horizontal="left" vertical="center" shrinkToFit="1"/>
      <protection locked="0" hidden="1"/>
    </xf>
    <xf numFmtId="0" fontId="12" fillId="0" borderId="0" xfId="19" applyFont="1" applyFill="1" applyAlignment="1" applyProtection="1">
      <alignment horizontal="left" vertical="center" wrapText="1"/>
    </xf>
    <xf numFmtId="0" fontId="7" fillId="0" borderId="0" xfId="0" applyFont="1" applyFill="1" applyAlignment="1">
      <alignment horizontal="center" vertical="center" wrapText="1"/>
    </xf>
    <xf numFmtId="0" fontId="13" fillId="0" borderId="0" xfId="0" applyFont="1" applyFill="1" applyAlignment="1">
      <alignment horizontal="center" vertical="center" wrapText="1"/>
    </xf>
    <xf numFmtId="0" fontId="10" fillId="0" borderId="0" xfId="0" applyFont="1" applyFill="1" applyAlignment="1">
      <alignment horizontal="center" vertical="center" wrapText="1"/>
    </xf>
    <xf numFmtId="224" fontId="7" fillId="0" borderId="0" xfId="0" applyNumberFormat="1" applyFont="1" applyFill="1" applyAlignment="1">
      <alignment horizontal="center" vertical="center"/>
    </xf>
    <xf numFmtId="224" fontId="7" fillId="0" borderId="0" xfId="0" applyNumberFormat="1" applyFont="1" applyFill="1" applyAlignment="1">
      <alignment vertical="center"/>
    </xf>
    <xf numFmtId="0" fontId="2" fillId="0" borderId="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9" xfId="0" applyFont="1" applyFill="1" applyBorder="1" applyAlignment="1">
      <alignment horizontal="center" vertical="center" wrapText="1"/>
    </xf>
    <xf numFmtId="14" fontId="7" fillId="0" borderId="7"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7" fillId="0" borderId="0" xfId="0" applyNumberFormat="1" applyFont="1" applyFill="1" applyAlignment="1">
      <alignment vertical="center"/>
    </xf>
    <xf numFmtId="0" fontId="7" fillId="0" borderId="0" xfId="0" applyNumberFormat="1" applyFont="1" applyFill="1" applyAlignment="1">
      <alignment horizontal="center" vertical="center"/>
    </xf>
    <xf numFmtId="0"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12" fillId="0" borderId="0" xfId="19" applyFont="1" applyFill="1" applyAlignment="1" applyProtection="1">
      <alignment horizontal="left" vertical="center"/>
    </xf>
    <xf numFmtId="0" fontId="10" fillId="0" borderId="0" xfId="0" applyFont="1" applyFill="1" applyAlignment="1">
      <alignment horizontal="center" vertical="center"/>
    </xf>
    <xf numFmtId="224" fontId="2" fillId="0" borderId="0" xfId="0" applyNumberFormat="1" applyFont="1" applyFill="1" applyAlignment="1">
      <alignment horizontal="right" vertical="center"/>
    </xf>
    <xf numFmtId="0" fontId="2" fillId="0" borderId="7" xfId="0" applyFont="1" applyFill="1" applyBorder="1" applyAlignment="1">
      <alignment horizontal="center" vertical="center" shrinkToFit="1"/>
    </xf>
    <xf numFmtId="43" fontId="7" fillId="0" borderId="8" xfId="0" applyNumberFormat="1" applyFont="1" applyFill="1" applyBorder="1" applyAlignment="1">
      <alignment vertical="center"/>
    </xf>
    <xf numFmtId="43" fontId="7" fillId="0" borderId="7" xfId="18" applyFont="1" applyFill="1" applyBorder="1" applyAlignment="1">
      <alignment vertical="center"/>
    </xf>
    <xf numFmtId="43" fontId="7" fillId="0" borderId="7" xfId="0" applyNumberFormat="1" applyFont="1" applyFill="1" applyBorder="1" applyAlignment="1">
      <alignment vertical="center"/>
    </xf>
    <xf numFmtId="43" fontId="7" fillId="0" borderId="19" xfId="0" applyNumberFormat="1" applyFont="1" applyFill="1" applyBorder="1" applyAlignment="1">
      <alignment vertical="center"/>
    </xf>
    <xf numFmtId="43" fontId="7" fillId="0" borderId="9" xfId="0" applyNumberFormat="1" applyFont="1" applyFill="1" applyBorder="1" applyAlignment="1">
      <alignment vertical="center"/>
    </xf>
    <xf numFmtId="43" fontId="7" fillId="0" borderId="0" xfId="18" applyFont="1" applyFill="1" applyAlignment="1">
      <alignment vertical="center"/>
    </xf>
    <xf numFmtId="0" fontId="2" fillId="0" borderId="7" xfId="0" applyFont="1" applyFill="1" applyBorder="1" applyAlignment="1">
      <alignment horizontal="center" vertical="center" wrapText="1"/>
    </xf>
    <xf numFmtId="0" fontId="2" fillId="0" borderId="19" xfId="0" applyFont="1" applyFill="1" applyBorder="1" applyAlignment="1">
      <alignment horizontal="center" vertical="center" wrapText="1"/>
    </xf>
    <xf numFmtId="43" fontId="7" fillId="0" borderId="8" xfId="0" applyNumberFormat="1" applyFont="1" applyFill="1" applyBorder="1" applyAlignment="1">
      <alignment horizontal="right" vertical="center"/>
    </xf>
    <xf numFmtId="223" fontId="12" fillId="6" borderId="0" xfId="19" applyNumberFormat="1" applyFont="1" applyFill="1" applyAlignment="1" applyProtection="1">
      <alignment horizontal="left" vertical="center" shrinkToFit="1"/>
      <protection locked="0" hidden="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7" xfId="0" applyFont="1" applyFill="1" applyBorder="1" applyAlignment="1">
      <alignment vertical="center"/>
    </xf>
    <xf numFmtId="0" fontId="7" fillId="0" borderId="7" xfId="0" applyNumberFormat="1" applyFont="1" applyFill="1" applyBorder="1" applyAlignment="1">
      <alignment horizontal="center" vertical="center"/>
    </xf>
    <xf numFmtId="0" fontId="0" fillId="0" borderId="0" xfId="0" applyFill="1"/>
    <xf numFmtId="0" fontId="12" fillId="0" borderId="0" xfId="19" applyFont="1" applyFill="1" applyAlignment="1" applyProtection="1"/>
    <xf numFmtId="224" fontId="2" fillId="0" borderId="0" xfId="0" applyNumberFormat="1" applyFont="1" applyFill="1" applyAlignment="1">
      <alignment horizontal="center" vertical="center"/>
    </xf>
    <xf numFmtId="224" fontId="7" fillId="0" borderId="23"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7" fillId="0" borderId="0" xfId="0" applyNumberFormat="1" applyFont="1" applyFill="1" applyAlignment="1">
      <alignment horizontal="right" vertical="center"/>
    </xf>
    <xf numFmtId="0" fontId="7" fillId="0" borderId="0" xfId="0" applyFont="1"/>
    <xf numFmtId="0" fontId="7" fillId="0" borderId="7"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14" fontId="7" fillId="0" borderId="7" xfId="0" applyNumberFormat="1" applyFont="1" applyFill="1" applyBorder="1" applyAlignment="1">
      <alignment horizontal="center" vertical="center" shrinkToFit="1"/>
    </xf>
    <xf numFmtId="0" fontId="2" fillId="0" borderId="24" xfId="0" applyFont="1" applyBorder="1" applyAlignment="1">
      <alignment horizontal="center" vertical="center"/>
    </xf>
    <xf numFmtId="0" fontId="12" fillId="0" borderId="0" xfId="19" applyFont="1" applyFill="1" applyAlignment="1" applyProtection="1">
      <alignment horizontal="left" vertical="center" wrapText="1"/>
      <protection locked="0"/>
    </xf>
    <xf numFmtId="49" fontId="2" fillId="0" borderId="8" xfId="0" applyNumberFormat="1" applyFont="1" applyFill="1" applyBorder="1" applyAlignment="1" applyProtection="1">
      <alignment horizontal="center" vertical="center"/>
      <protection locked="0"/>
    </xf>
    <xf numFmtId="43" fontId="7" fillId="0" borderId="22" xfId="0" applyNumberFormat="1" applyFont="1" applyFill="1" applyBorder="1" applyAlignment="1" applyProtection="1">
      <alignment horizontal="right" vertical="center"/>
    </xf>
    <xf numFmtId="43" fontId="7" fillId="0" borderId="19" xfId="0" applyNumberFormat="1" applyFont="1" applyFill="1" applyBorder="1" applyAlignment="1" applyProtection="1">
      <alignment horizontal="right" vertical="center"/>
      <protection locked="0"/>
    </xf>
    <xf numFmtId="43" fontId="7" fillId="0" borderId="9" xfId="0" applyNumberFormat="1" applyFont="1" applyFill="1" applyBorder="1" applyAlignment="1" applyProtection="1">
      <alignment horizontal="right" vertical="center"/>
      <protection locked="0"/>
    </xf>
    <xf numFmtId="43" fontId="7" fillId="0" borderId="7" xfId="0" applyNumberFormat="1" applyFont="1" applyFill="1" applyBorder="1" applyAlignment="1" applyProtection="1">
      <alignment horizontal="right" vertical="center"/>
      <protection locked="0"/>
    </xf>
    <xf numFmtId="49" fontId="7" fillId="0" borderId="9" xfId="0" applyNumberFormat="1"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19" xfId="0" applyFont="1" applyFill="1" applyBorder="1" applyAlignment="1">
      <alignment horizontal="center" vertical="center"/>
    </xf>
    <xf numFmtId="0" fontId="2" fillId="0" borderId="9" xfId="419" applyFont="1" applyFill="1" applyBorder="1" applyAlignment="1">
      <alignment horizontal="center" vertical="center" wrapText="1"/>
    </xf>
    <xf numFmtId="0" fontId="7" fillId="0" borderId="7" xfId="419" applyFont="1" applyFill="1" applyBorder="1" applyAlignment="1">
      <alignment horizontal="center" vertical="center" wrapText="1"/>
    </xf>
    <xf numFmtId="0" fontId="2" fillId="0" borderId="20" xfId="0" applyFont="1" applyBorder="1" applyAlignment="1">
      <alignment horizontal="center" vertical="center" wrapText="1"/>
    </xf>
    <xf numFmtId="0" fontId="7" fillId="0" borderId="7" xfId="0" applyNumberFormat="1" applyFont="1" applyBorder="1" applyAlignment="1">
      <alignment horizontal="right" vertical="center"/>
    </xf>
    <xf numFmtId="0" fontId="7" fillId="0" borderId="9" xfId="0" applyNumberFormat="1" applyFont="1" applyBorder="1" applyAlignment="1">
      <alignment horizontal="right" vertical="center"/>
    </xf>
    <xf numFmtId="0" fontId="2" fillId="0" borderId="21" xfId="0" applyFont="1" applyBorder="1" applyAlignment="1">
      <alignment horizontal="center" vertical="center" wrapText="1"/>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7" fillId="0" borderId="7" xfId="0" applyFont="1" applyBorder="1" applyAlignment="1">
      <alignment horizontal="center" vertical="center" wrapText="1"/>
    </xf>
    <xf numFmtId="14" fontId="7" fillId="0" borderId="7" xfId="42" applyNumberFormat="1" applyFont="1" applyBorder="1" applyAlignment="1">
      <alignment horizontal="center" vertical="center"/>
    </xf>
    <xf numFmtId="0" fontId="7" fillId="0" borderId="8"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224" fontId="16" fillId="0" borderId="0" xfId="0" applyNumberFormat="1" applyFont="1" applyAlignment="1">
      <alignment horizontal="center" vertical="center"/>
    </xf>
    <xf numFmtId="0" fontId="16" fillId="0" borderId="0" xfId="0" applyNumberFormat="1" applyFont="1" applyAlignment="1">
      <alignment horizontal="center" vertical="center"/>
    </xf>
    <xf numFmtId="0" fontId="16" fillId="0" borderId="0" xfId="0" applyNumberFormat="1" applyFont="1" applyAlignment="1">
      <alignment horizontal="right" vertical="center"/>
    </xf>
    <xf numFmtId="224" fontId="16" fillId="0" borderId="0" xfId="0" applyNumberFormat="1" applyFont="1" applyAlignment="1">
      <alignment vertical="center"/>
    </xf>
    <xf numFmtId="0" fontId="16" fillId="0" borderId="0" xfId="0" applyFont="1" applyAlignment="1">
      <alignment horizontal="right" vertical="center"/>
    </xf>
    <xf numFmtId="49" fontId="19" fillId="0" borderId="7" xfId="0" applyNumberFormat="1" applyFont="1" applyBorder="1" applyAlignment="1">
      <alignment horizontal="center" vertical="center"/>
    </xf>
    <xf numFmtId="43" fontId="19" fillId="0" borderId="19"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6" fillId="0" borderId="7" xfId="0" applyNumberFormat="1" applyFont="1" applyBorder="1" applyAlignment="1">
      <alignment horizontal="left" vertical="center"/>
    </xf>
    <xf numFmtId="43" fontId="16" fillId="0" borderId="19" xfId="0" applyNumberFormat="1" applyFont="1" applyBorder="1" applyAlignment="1">
      <alignment horizontal="right" vertical="center"/>
    </xf>
    <xf numFmtId="43" fontId="16" fillId="0" borderId="7" xfId="0" applyNumberFormat="1" applyFont="1" applyBorder="1" applyAlignment="1">
      <alignment horizontal="right" vertical="center"/>
    </xf>
    <xf numFmtId="0" fontId="21" fillId="0" borderId="7" xfId="19" applyFont="1" applyBorder="1" applyAlignment="1" applyProtection="1">
      <alignment vertical="center"/>
    </xf>
    <xf numFmtId="0" fontId="21" fillId="0" borderId="7" xfId="0" applyFont="1" applyBorder="1" applyAlignment="1">
      <alignment vertical="center"/>
    </xf>
    <xf numFmtId="0" fontId="16" fillId="0" borderId="0" xfId="0" applyNumberFormat="1" applyFont="1" applyAlignment="1">
      <alignment vertical="center"/>
    </xf>
    <xf numFmtId="0" fontId="2" fillId="0" borderId="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8" xfId="0" applyNumberFormat="1" applyFont="1" applyBorder="1" applyAlignment="1">
      <alignment horizontal="center" vertical="center"/>
    </xf>
    <xf numFmtId="0" fontId="2" fillId="0" borderId="20" xfId="419" applyFont="1" applyBorder="1" applyAlignment="1">
      <alignment horizontal="center" vertical="center" wrapText="1"/>
    </xf>
    <xf numFmtId="43" fontId="7" fillId="0" borderId="5" xfId="0" applyNumberFormat="1" applyFont="1" applyBorder="1" applyAlignment="1">
      <alignment horizontal="center" vertical="center"/>
    </xf>
    <xf numFmtId="0" fontId="2" fillId="0" borderId="25" xfId="0" applyFont="1" applyBorder="1" applyAlignment="1">
      <alignment horizontal="center" vertical="center" wrapText="1"/>
    </xf>
    <xf numFmtId="0" fontId="2" fillId="0" borderId="23" xfId="419" applyFont="1" applyBorder="1" applyAlignment="1">
      <alignment horizontal="center" vertical="center" wrapText="1"/>
    </xf>
    <xf numFmtId="43" fontId="7" fillId="0" borderId="22" xfId="0" applyNumberFormat="1" applyFont="1" applyBorder="1" applyAlignment="1">
      <alignment horizontal="center" vertical="center"/>
    </xf>
    <xf numFmtId="0" fontId="2" fillId="0" borderId="26" xfId="0" applyFont="1" applyBorder="1" applyAlignment="1">
      <alignment horizontal="center" vertical="center" wrapText="1"/>
    </xf>
    <xf numFmtId="14" fontId="7" fillId="0" borderId="7" xfId="0" applyNumberFormat="1" applyFont="1" applyBorder="1" applyAlignment="1">
      <alignment horizontal="center" vertical="center" shrinkToFit="1"/>
    </xf>
    <xf numFmtId="0" fontId="20" fillId="0" borderId="7" xfId="422" applyFont="1" applyBorder="1" applyAlignment="1" applyProtection="1">
      <alignment vertical="center"/>
      <protection locked="0"/>
    </xf>
    <xf numFmtId="0" fontId="2" fillId="0" borderId="7" xfId="0" applyFont="1" applyBorder="1" applyAlignment="1">
      <alignment horizontal="left" vertical="center" shrinkToFit="1"/>
    </xf>
    <xf numFmtId="0" fontId="2" fillId="0" borderId="7" xfId="422" applyFont="1" applyBorder="1" applyAlignment="1" applyProtection="1">
      <alignment vertical="center"/>
      <protection locked="0"/>
    </xf>
    <xf numFmtId="43" fontId="7" fillId="0" borderId="7" xfId="0" applyNumberFormat="1" applyFont="1" applyBorder="1" applyAlignment="1">
      <alignment horizontal="right" vertical="center" shrinkToFit="1"/>
    </xf>
    <xf numFmtId="43" fontId="7" fillId="0" borderId="19" xfId="0" applyNumberFormat="1" applyFont="1" applyBorder="1" applyAlignment="1">
      <alignment horizontal="right" vertical="center" shrinkToFit="1"/>
    </xf>
    <xf numFmtId="190" fontId="22" fillId="0" borderId="7" xfId="422" applyNumberFormat="1" applyFont="1" applyFill="1" applyBorder="1" applyAlignment="1" applyProtection="1">
      <alignment vertical="center"/>
      <protection locked="0"/>
    </xf>
    <xf numFmtId="226" fontId="22" fillId="0" borderId="7" xfId="422" applyNumberFormat="1" applyFont="1" applyFill="1" applyBorder="1" applyAlignment="1" applyProtection="1">
      <alignment horizontal="center" vertical="center"/>
      <protection locked="0"/>
    </xf>
    <xf numFmtId="0" fontId="23" fillId="0" borderId="7" xfId="422" applyFont="1" applyBorder="1" applyAlignment="1" applyProtection="1">
      <alignment vertical="center"/>
      <protection locked="0"/>
    </xf>
    <xf numFmtId="190" fontId="7" fillId="0" borderId="7" xfId="422" applyNumberFormat="1" applyFont="1" applyFill="1" applyBorder="1" applyAlignment="1" applyProtection="1">
      <alignment vertical="center"/>
      <protection locked="0"/>
    </xf>
    <xf numFmtId="0" fontId="6" fillId="0" borderId="7" xfId="422" applyFont="1" applyBorder="1" applyAlignment="1" applyProtection="1">
      <alignment vertical="center"/>
      <protection locked="0"/>
    </xf>
    <xf numFmtId="43" fontId="7" fillId="0" borderId="9" xfId="0" applyNumberFormat="1" applyFont="1" applyBorder="1" applyAlignment="1">
      <alignment horizontal="right" vertical="center" shrinkToFit="1"/>
    </xf>
    <xf numFmtId="0" fontId="7" fillId="0" borderId="7" xfId="0" applyNumberFormat="1" applyFont="1" applyBorder="1" applyAlignment="1">
      <alignment horizontal="center" vertical="center" shrinkToFit="1"/>
    </xf>
    <xf numFmtId="0" fontId="2" fillId="7" borderId="7" xfId="239" applyFont="1" applyFill="1" applyBorder="1" applyAlignment="1">
      <alignment horizontal="center" vertical="center"/>
    </xf>
    <xf numFmtId="0" fontId="7" fillId="7" borderId="7" xfId="239" applyFont="1" applyFill="1" applyBorder="1" applyAlignment="1">
      <alignment horizontal="center" vertical="center"/>
    </xf>
    <xf numFmtId="0" fontId="7" fillId="0" borderId="7" xfId="0" applyFont="1" applyBorder="1" applyAlignment="1">
      <alignment vertical="center" shrinkToFit="1"/>
    </xf>
    <xf numFmtId="0" fontId="7" fillId="7" borderId="7" xfId="0" applyFont="1" applyFill="1" applyBorder="1" applyAlignment="1">
      <alignment horizontal="left" vertical="center" shrinkToFit="1"/>
    </xf>
    <xf numFmtId="0" fontId="7" fillId="0" borderId="7" xfId="0" applyFont="1" applyFill="1" applyBorder="1" applyAlignment="1">
      <alignmen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center" vertical="center"/>
    </xf>
    <xf numFmtId="0" fontId="7" fillId="0" borderId="2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9" xfId="419" applyFont="1" applyBorder="1" applyAlignment="1">
      <alignment horizontal="center" vertical="center" wrapText="1"/>
    </xf>
    <xf numFmtId="0" fontId="7" fillId="0" borderId="7" xfId="419" applyFont="1" applyBorder="1" applyAlignment="1">
      <alignment horizontal="center" vertical="center" wrapText="1"/>
    </xf>
    <xf numFmtId="43" fontId="7" fillId="0" borderId="7" xfId="18" applyFont="1" applyFill="1" applyBorder="1" applyAlignment="1" applyProtection="1">
      <alignment horizontal="center" vertical="center" wrapText="1"/>
    </xf>
    <xf numFmtId="49" fontId="7" fillId="0" borderId="7" xfId="422" applyNumberFormat="1" applyFont="1" applyFill="1" applyBorder="1" applyAlignment="1" applyProtection="1">
      <alignment horizontal="center" vertical="center" wrapText="1"/>
    </xf>
    <xf numFmtId="43" fontId="7" fillId="0" borderId="7" xfId="0" applyNumberFormat="1" applyFont="1" applyFill="1" applyBorder="1" applyAlignment="1">
      <alignment horizontal="right" vertical="center" shrinkToFit="1"/>
    </xf>
    <xf numFmtId="43" fontId="7" fillId="0" borderId="19" xfId="0" applyNumberFormat="1" applyFont="1" applyFill="1" applyBorder="1" applyAlignment="1">
      <alignment horizontal="right" vertical="center" shrinkToFit="1"/>
    </xf>
    <xf numFmtId="43" fontId="7" fillId="0" borderId="9" xfId="0" applyNumberFormat="1" applyFont="1" applyFill="1" applyBorder="1" applyAlignment="1">
      <alignment horizontal="right" vertical="center" shrinkToFit="1"/>
    </xf>
    <xf numFmtId="0" fontId="7" fillId="0" borderId="7" xfId="0" applyNumberFormat="1" applyFont="1" applyFill="1" applyBorder="1" applyAlignment="1">
      <alignment horizontal="center" vertical="center" shrinkToFit="1"/>
    </xf>
    <xf numFmtId="43" fontId="7" fillId="0" borderId="0" xfId="18" applyFont="1" applyAlignment="1">
      <alignment horizontal="center" vertical="center" wrapText="1"/>
    </xf>
    <xf numFmtId="43" fontId="7" fillId="0" borderId="0" xfId="18" applyFont="1" applyAlignment="1">
      <alignment horizontal="center" vertical="center"/>
    </xf>
    <xf numFmtId="43" fontId="2" fillId="0" borderId="7" xfId="18" applyFont="1" applyBorder="1" applyAlignment="1">
      <alignment horizontal="center" vertical="center" wrapText="1"/>
    </xf>
    <xf numFmtId="43" fontId="7" fillId="0" borderId="7" xfId="18" applyFont="1" applyBorder="1" applyAlignment="1">
      <alignment horizontal="center" vertical="center"/>
    </xf>
    <xf numFmtId="43" fontId="7" fillId="0" borderId="7" xfId="18" applyFont="1" applyFill="1" applyBorder="1" applyAlignment="1">
      <alignment horizontal="right" vertical="center" shrinkToFit="1"/>
    </xf>
    <xf numFmtId="0" fontId="6" fillId="0" borderId="7" xfId="422" applyFont="1" applyFill="1" applyBorder="1" applyAlignment="1" applyProtection="1">
      <alignment horizontal="center" vertical="center" shrinkToFit="1"/>
    </xf>
    <xf numFmtId="0" fontId="6" fillId="0" borderId="5" xfId="422" applyFont="1" applyFill="1" applyBorder="1" applyAlignment="1" applyProtection="1">
      <alignment horizontal="center" vertical="center" shrinkToFit="1"/>
    </xf>
    <xf numFmtId="0" fontId="6" fillId="0" borderId="22" xfId="422" applyFont="1" applyFill="1" applyBorder="1" applyAlignment="1" applyProtection="1">
      <alignment horizontal="center" vertical="center" shrinkToFit="1"/>
    </xf>
    <xf numFmtId="0" fontId="2" fillId="0" borderId="7" xfId="422" applyFont="1" applyFill="1" applyBorder="1" applyAlignment="1" applyProtection="1">
      <alignment horizontal="center" vertical="center" shrinkToFit="1"/>
    </xf>
    <xf numFmtId="0" fontId="7" fillId="0" borderId="0" xfId="0" applyFont="1" applyAlignment="1">
      <alignment horizontal="right" vertical="center"/>
    </xf>
    <xf numFmtId="0" fontId="7" fillId="7" borderId="7" xfId="0" applyFont="1" applyFill="1" applyBorder="1" applyAlignment="1">
      <alignment horizontal="left" vertical="center"/>
    </xf>
    <xf numFmtId="0" fontId="7" fillId="7" borderId="7" xfId="0" applyFont="1" applyFill="1" applyBorder="1" applyAlignment="1">
      <alignment horizontal="center" vertical="center"/>
    </xf>
    <xf numFmtId="0" fontId="7" fillId="0" borderId="7" xfId="0" applyNumberFormat="1" applyFont="1" applyBorder="1" applyAlignment="1">
      <alignment horizontal="center" vertical="center"/>
    </xf>
    <xf numFmtId="0" fontId="7" fillId="0" borderId="0" xfId="215" applyFont="1" applyAlignment="1">
      <alignment vertical="center"/>
    </xf>
    <xf numFmtId="0" fontId="24" fillId="0" borderId="0" xfId="19" applyFont="1" applyAlignment="1" applyProtection="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14" fontId="7" fillId="0" borderId="7" xfId="215" applyNumberFormat="1" applyFont="1" applyBorder="1" applyAlignment="1">
      <alignment horizontal="center" vertical="center"/>
    </xf>
    <xf numFmtId="43" fontId="7" fillId="0" borderId="7" xfId="18" applyFont="1" applyFill="1" applyBorder="1" applyAlignment="1">
      <alignment horizontal="center" vertical="center"/>
    </xf>
    <xf numFmtId="0" fontId="7" fillId="7" borderId="7" xfId="0" applyFont="1" applyFill="1" applyBorder="1" applyAlignment="1">
      <alignment vertical="center"/>
    </xf>
    <xf numFmtId="14" fontId="7" fillId="0" borderId="7" xfId="0" applyNumberFormat="1" applyFont="1" applyFill="1" applyBorder="1" applyAlignment="1">
      <alignment horizontal="left" vertical="center"/>
    </xf>
    <xf numFmtId="0" fontId="7" fillId="0" borderId="7" xfId="420" applyFont="1" applyBorder="1" applyAlignment="1">
      <alignment horizontal="center" vertical="center"/>
    </xf>
    <xf numFmtId="14" fontId="7" fillId="0" borderId="7" xfId="420" applyNumberFormat="1" applyFont="1" applyBorder="1" applyAlignment="1">
      <alignment horizontal="left" vertical="center" shrinkToFit="1"/>
    </xf>
    <xf numFmtId="1" fontId="2" fillId="0" borderId="7" xfId="420" applyNumberFormat="1" applyFont="1" applyBorder="1" applyAlignment="1">
      <alignment horizontal="left"/>
    </xf>
    <xf numFmtId="0" fontId="25" fillId="0" borderId="7" xfId="0" applyFont="1" applyBorder="1" applyAlignment="1">
      <alignment horizontal="center" vertical="center" wrapText="1"/>
    </xf>
    <xf numFmtId="0" fontId="25" fillId="0" borderId="7" xfId="0" applyFont="1" applyBorder="1" applyAlignment="1">
      <alignment horizontal="center" vertical="center"/>
    </xf>
    <xf numFmtId="0" fontId="7" fillId="0" borderId="7" xfId="215" applyFont="1" applyBorder="1" applyAlignment="1">
      <alignment horizontal="center" vertical="center"/>
    </xf>
    <xf numFmtId="0" fontId="7" fillId="0" borderId="7" xfId="0" applyFont="1" applyBorder="1" applyAlignment="1">
      <alignment horizontal="right" vertical="center"/>
    </xf>
    <xf numFmtId="0" fontId="7" fillId="0" borderId="0" xfId="215" applyFont="1" applyAlignment="1">
      <alignment horizontal="center" vertical="center"/>
    </xf>
    <xf numFmtId="14" fontId="7" fillId="0" borderId="0" xfId="0" applyNumberFormat="1" applyFont="1" applyAlignment="1">
      <alignment horizontal="center" vertical="center"/>
    </xf>
    <xf numFmtId="0" fontId="12" fillId="0" borderId="0" xfId="19" applyFont="1" applyFill="1" applyAlignment="1" applyProtection="1">
      <alignment vertical="center"/>
    </xf>
    <xf numFmtId="0" fontId="26"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NumberFormat="1" applyFont="1" applyFill="1" applyAlignment="1">
      <alignment vertical="center"/>
    </xf>
    <xf numFmtId="0" fontId="7" fillId="0" borderId="0" xfId="0" applyFont="1" applyFill="1"/>
    <xf numFmtId="0" fontId="0" fillId="0" borderId="24" xfId="0" applyFill="1" applyBorder="1"/>
    <xf numFmtId="0" fontId="0" fillId="0" borderId="9" xfId="0" applyFill="1" applyBorder="1"/>
    <xf numFmtId="0" fontId="2" fillId="0" borderId="20" xfId="0" applyFont="1" applyFill="1" applyBorder="1" applyAlignment="1">
      <alignment horizontal="left" vertical="center"/>
    </xf>
    <xf numFmtId="0" fontId="7" fillId="0" borderId="7" xfId="0" applyFont="1" applyFill="1" applyBorder="1" applyAlignment="1">
      <alignment horizontal="right" vertical="center"/>
    </xf>
    <xf numFmtId="0" fontId="7" fillId="0" borderId="22" xfId="0" applyFont="1" applyFill="1" applyBorder="1" applyAlignment="1">
      <alignment horizontal="center" vertical="center" wrapText="1"/>
    </xf>
    <xf numFmtId="0" fontId="2" fillId="0" borderId="7" xfId="239" applyFont="1" applyFill="1" applyBorder="1" applyAlignment="1">
      <alignment horizontal="center" vertical="center"/>
    </xf>
    <xf numFmtId="0" fontId="2" fillId="0" borderId="5" xfId="239" applyFont="1" applyFill="1" applyBorder="1" applyAlignment="1">
      <alignment horizontal="center" vertical="center"/>
    </xf>
    <xf numFmtId="0" fontId="7" fillId="0" borderId="7" xfId="239" applyFont="1" applyFill="1" applyBorder="1" applyAlignment="1">
      <alignment horizontal="center" vertical="center"/>
    </xf>
    <xf numFmtId="0" fontId="2" fillId="0" borderId="22" xfId="239" applyFont="1" applyFill="1" applyBorder="1" applyAlignment="1">
      <alignment horizontal="center" vertical="center"/>
    </xf>
    <xf numFmtId="0" fontId="2" fillId="0" borderId="5" xfId="383" applyFont="1" applyFill="1" applyBorder="1" applyAlignment="1">
      <alignment horizontal="center" vertical="center" wrapText="1"/>
    </xf>
    <xf numFmtId="0" fontId="20" fillId="0" borderId="7" xfId="0" applyFont="1" applyFill="1" applyBorder="1" applyAlignment="1">
      <alignment horizontal="center" vertical="center" wrapText="1"/>
    </xf>
    <xf numFmtId="0" fontId="7" fillId="0" borderId="22" xfId="383" applyFont="1" applyFill="1" applyBorder="1" applyAlignment="1">
      <alignment horizontal="center" vertical="center" wrapText="1"/>
    </xf>
    <xf numFmtId="0" fontId="22" fillId="0" borderId="7" xfId="0" applyFont="1" applyFill="1" applyBorder="1" applyAlignment="1">
      <alignment horizontal="center" vertical="center"/>
    </xf>
    <xf numFmtId="43" fontId="7" fillId="0" borderId="7" xfId="0" applyNumberFormat="1" applyFont="1" applyFill="1" applyBorder="1" applyAlignment="1">
      <alignment horizontal="center" vertical="center"/>
    </xf>
    <xf numFmtId="224" fontId="7" fillId="0" borderId="0" xfId="0" applyNumberFormat="1" applyFont="1" applyFill="1" applyAlignment="1">
      <alignment horizontal="right" vertical="center"/>
    </xf>
    <xf numFmtId="0" fontId="2" fillId="0" borderId="5" xfId="0" applyFont="1" applyFill="1" applyBorder="1" applyAlignment="1">
      <alignment horizontal="center" vertical="center"/>
    </xf>
    <xf numFmtId="0" fontId="2" fillId="0" borderId="22" xfId="0" applyFont="1" applyFill="1" applyBorder="1" applyAlignment="1">
      <alignment horizontal="center" vertical="center"/>
    </xf>
    <xf numFmtId="43" fontId="7" fillId="0" borderId="9" xfId="0" applyNumberFormat="1" applyFont="1" applyFill="1" applyBorder="1" applyAlignment="1">
      <alignment horizontal="center" vertical="center"/>
    </xf>
    <xf numFmtId="0" fontId="10" fillId="0" borderId="0" xfId="0" applyFont="1" applyFill="1" applyAlignment="1">
      <alignment vertical="center" wrapText="1"/>
    </xf>
    <xf numFmtId="0" fontId="7" fillId="0" borderId="0" xfId="0" applyFont="1" applyFill="1" applyBorder="1" applyAlignment="1">
      <alignment vertical="center"/>
    </xf>
    <xf numFmtId="224" fontId="7" fillId="0" borderId="0" xfId="0" applyNumberFormat="1"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0" xfId="239" applyFont="1" applyFill="1" applyBorder="1" applyAlignment="1">
      <alignment horizontal="center" vertical="center"/>
    </xf>
    <xf numFmtId="0" fontId="7" fillId="0" borderId="0" xfId="239" applyFont="1" applyFill="1" applyBorder="1" applyAlignment="1">
      <alignment horizontal="center" vertical="center"/>
    </xf>
    <xf numFmtId="0" fontId="2" fillId="0" borderId="0" xfId="383" applyFont="1" applyFill="1" applyBorder="1" applyAlignment="1">
      <alignment horizontal="center" vertical="center" wrapText="1"/>
    </xf>
    <xf numFmtId="0" fontId="7" fillId="0" borderId="0" xfId="383" applyFont="1" applyFill="1" applyBorder="1" applyAlignment="1">
      <alignment horizontal="center" vertical="center" wrapText="1"/>
    </xf>
    <xf numFmtId="0" fontId="0" fillId="0" borderId="0" xfId="0" applyFill="1" applyAlignment="1">
      <alignment horizontal="right"/>
    </xf>
    <xf numFmtId="0" fontId="7" fillId="0" borderId="23" xfId="0" applyFont="1" applyFill="1" applyBorder="1" applyAlignment="1">
      <alignment horizontal="right"/>
    </xf>
    <xf numFmtId="0" fontId="2" fillId="0" borderId="7" xfId="0" applyFont="1" applyFill="1" applyBorder="1" applyAlignment="1">
      <alignment vertical="center"/>
    </xf>
    <xf numFmtId="0" fontId="7" fillId="0" borderId="0" xfId="0" applyFont="1" applyAlignment="1" applyProtection="1">
      <alignment horizontal="center" vertical="center"/>
      <protection locked="0"/>
    </xf>
    <xf numFmtId="223" fontId="11" fillId="6" borderId="0" xfId="19" applyNumberFormat="1" applyFont="1" applyFill="1" applyAlignment="1" applyProtection="1">
      <alignment horizontal="left" vertical="center" shrinkToFit="1"/>
      <protection locked="0"/>
    </xf>
    <xf numFmtId="223" fontId="12" fillId="6" borderId="0" xfId="19" applyNumberFormat="1" applyFont="1" applyFill="1" applyAlignment="1" applyProtection="1">
      <alignment horizontal="left" vertical="center" shrinkToFit="1"/>
      <protection locked="0"/>
    </xf>
    <xf numFmtId="0" fontId="13" fillId="0" borderId="0" xfId="0" applyFont="1" applyAlignment="1" applyProtection="1">
      <alignment horizontal="center" vertical="center" wrapText="1"/>
      <protection locked="0"/>
    </xf>
    <xf numFmtId="224" fontId="7" fillId="0" borderId="0" xfId="0" applyNumberFormat="1" applyFont="1" applyAlignment="1" applyProtection="1">
      <alignment horizontal="center" vertical="center"/>
      <protection locked="0"/>
    </xf>
    <xf numFmtId="224" fontId="7" fillId="0" borderId="0" xfId="0" applyNumberFormat="1" applyFont="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4" fontId="7" fillId="0" borderId="7" xfId="0" applyNumberFormat="1" applyFont="1" applyFill="1" applyBorder="1" applyAlignment="1" applyProtection="1">
      <alignment horizontal="center" vertical="center"/>
      <protection locked="0"/>
    </xf>
    <xf numFmtId="0" fontId="2" fillId="0" borderId="7" xfId="19"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center" vertical="center"/>
    </xf>
    <xf numFmtId="43" fontId="7" fillId="0" borderId="7" xfId="0" applyNumberFormat="1" applyFont="1" applyBorder="1" applyAlignment="1" applyProtection="1">
      <alignment horizontal="right" vertical="center"/>
      <protection locked="0"/>
    </xf>
    <xf numFmtId="43" fontId="7" fillId="0" borderId="19" xfId="0" applyNumberFormat="1" applyFont="1" applyBorder="1" applyAlignment="1" applyProtection="1">
      <alignment horizontal="right" vertical="center"/>
      <protection locked="0"/>
    </xf>
    <xf numFmtId="43" fontId="7" fillId="0" borderId="9" xfId="0" applyNumberFormat="1" applyFont="1" applyBorder="1" applyAlignment="1" applyProtection="1">
      <alignment horizontal="right" vertical="center"/>
      <protection locked="0"/>
    </xf>
    <xf numFmtId="0" fontId="7" fillId="0" borderId="7"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43" fontId="7" fillId="0" borderId="7" xfId="0" applyNumberFormat="1" applyFont="1" applyBorder="1" applyAlignment="1" applyProtection="1">
      <alignment horizontal="right" vertical="center"/>
    </xf>
    <xf numFmtId="43" fontId="7" fillId="0" borderId="19" xfId="0" applyNumberFormat="1" applyFont="1" applyBorder="1" applyAlignment="1" applyProtection="1">
      <alignment horizontal="right" vertical="center"/>
    </xf>
    <xf numFmtId="43" fontId="7" fillId="0" borderId="9" xfId="0" applyNumberFormat="1" applyFont="1" applyBorder="1" applyAlignment="1" applyProtection="1">
      <alignment horizontal="right" vertical="center"/>
    </xf>
    <xf numFmtId="0" fontId="7" fillId="0" borderId="7" xfId="0" applyNumberFormat="1" applyFont="1" applyBorder="1" applyAlignment="1" applyProtection="1">
      <alignment horizontal="center" vertical="center"/>
    </xf>
    <xf numFmtId="0" fontId="7" fillId="0" borderId="0" xfId="0" applyNumberFormat="1" applyFont="1" applyAlignment="1" applyProtection="1">
      <alignment vertical="center"/>
      <protection locked="0"/>
    </xf>
    <xf numFmtId="224" fontId="2" fillId="0" borderId="0" xfId="0" applyNumberFormat="1" applyFont="1" applyAlignment="1" applyProtection="1">
      <alignment horizontal="right" vertical="center"/>
      <protection locked="0"/>
    </xf>
    <xf numFmtId="0" fontId="2" fillId="0" borderId="0" xfId="0" applyFont="1" applyAlignment="1" applyProtection="1">
      <alignment horizontal="right" vertical="center"/>
      <protection locked="0"/>
    </xf>
    <xf numFmtId="14" fontId="7" fillId="0" borderId="7" xfId="0" applyNumberFormat="1" applyFont="1" applyBorder="1" applyAlignment="1">
      <alignment horizontal="left" vertical="center"/>
    </xf>
    <xf numFmtId="14" fontId="7" fillId="0" borderId="0" xfId="0" applyNumberFormat="1" applyFont="1" applyBorder="1" applyAlignment="1">
      <alignment horizontal="center" vertical="center"/>
    </xf>
    <xf numFmtId="43" fontId="7" fillId="0" borderId="0" xfId="0" applyNumberFormat="1" applyFont="1" applyAlignment="1">
      <alignment vertical="center"/>
    </xf>
    <xf numFmtId="227" fontId="7" fillId="0" borderId="0" xfId="0" applyNumberFormat="1" applyFont="1" applyFill="1" applyBorder="1" applyAlignment="1">
      <alignment horizontal="center" vertical="center" wrapText="1"/>
    </xf>
    <xf numFmtId="58" fontId="7" fillId="0" borderId="7" xfId="0" applyNumberFormat="1" applyFont="1" applyBorder="1" applyAlignment="1">
      <alignment horizontal="center" vertical="center"/>
    </xf>
    <xf numFmtId="43" fontId="7" fillId="0" borderId="24" xfId="0" applyNumberFormat="1" applyFont="1" applyBorder="1" applyAlignment="1">
      <alignment horizontal="right" vertical="center"/>
    </xf>
    <xf numFmtId="0" fontId="2" fillId="0" borderId="0" xfId="0" applyFont="1" applyAlignment="1" applyProtection="1">
      <alignment horizontal="center" vertical="center"/>
      <protection locked="0"/>
    </xf>
    <xf numFmtId="0" fontId="10" fillId="0" borderId="0" xfId="0" applyFont="1" applyAlignment="1" applyProtection="1">
      <alignment horizontal="center" vertical="center" wrapText="1"/>
      <protection locked="0"/>
    </xf>
    <xf numFmtId="49" fontId="7" fillId="0" borderId="0" xfId="0" applyNumberFormat="1" applyFont="1" applyBorder="1" applyAlignment="1" applyProtection="1">
      <alignment horizontal="right" vertical="center"/>
      <protection locked="0"/>
    </xf>
    <xf numFmtId="49" fontId="7" fillId="0" borderId="7" xfId="0" applyNumberFormat="1" applyFont="1" applyBorder="1" applyAlignment="1" applyProtection="1">
      <alignment horizontal="center" vertical="center"/>
      <protection locked="0"/>
    </xf>
    <xf numFmtId="43" fontId="7" fillId="0" borderId="19"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7" fillId="0" borderId="7" xfId="0" applyNumberFormat="1" applyFont="1" applyBorder="1" applyAlignment="1" applyProtection="1">
      <alignment horizontal="left" vertical="center"/>
      <protection locked="0"/>
    </xf>
    <xf numFmtId="43" fontId="7" fillId="0" borderId="22" xfId="0" applyNumberFormat="1" applyFont="1" applyBorder="1" applyAlignment="1" applyProtection="1">
      <alignment horizontal="right" vertical="center"/>
    </xf>
    <xf numFmtId="0" fontId="2" fillId="0" borderId="7" xfId="0" applyFont="1" applyBorder="1" applyAlignment="1" applyProtection="1">
      <alignment vertical="center"/>
      <protection locked="0"/>
    </xf>
    <xf numFmtId="43" fontId="7" fillId="0" borderId="22" xfId="0" applyNumberFormat="1" applyFont="1" applyBorder="1" applyAlignment="1" applyProtection="1">
      <alignment horizontal="right" vertical="center"/>
      <protection locked="0"/>
    </xf>
    <xf numFmtId="0" fontId="7" fillId="0" borderId="7" xfId="0" applyFont="1" applyBorder="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Fill="1" applyAlignment="1" applyProtection="1">
      <alignment horizontal="center" vertical="center"/>
      <protection locked="0"/>
    </xf>
    <xf numFmtId="0" fontId="12" fillId="0" borderId="0" xfId="19" applyFont="1" applyFill="1" applyAlignment="1" applyProtection="1">
      <alignment vertical="center"/>
      <protection locked="0"/>
    </xf>
    <xf numFmtId="0" fontId="17" fillId="0" borderId="0" xfId="0" applyFont="1" applyFill="1" applyAlignment="1" applyProtection="1">
      <alignment horizontal="center" vertical="center" wrapText="1"/>
      <protection locked="0"/>
    </xf>
    <xf numFmtId="0" fontId="18" fillId="0" borderId="0" xfId="0" applyFont="1" applyFill="1" applyAlignment="1" applyProtection="1">
      <alignment horizontal="center" vertical="center" wrapText="1"/>
      <protection locked="0"/>
    </xf>
    <xf numFmtId="224" fontId="16" fillId="0" borderId="0" xfId="0" applyNumberFormat="1" applyFont="1" applyFill="1" applyAlignment="1" applyProtection="1">
      <alignment horizontal="center" vertical="center"/>
      <protection locked="0"/>
    </xf>
    <xf numFmtId="224" fontId="16" fillId="0" borderId="0" xfId="0" applyNumberFormat="1" applyFont="1" applyFill="1" applyAlignment="1" applyProtection="1">
      <alignment horizontal="right" vertical="center"/>
      <protection locked="0"/>
    </xf>
    <xf numFmtId="224" fontId="16" fillId="0" borderId="0" xfId="0" applyNumberFormat="1" applyFont="1" applyFill="1" applyAlignment="1" applyProtection="1">
      <alignment vertical="center"/>
      <protection locked="0"/>
    </xf>
    <xf numFmtId="49" fontId="16" fillId="0" borderId="0" xfId="0" applyNumberFormat="1" applyFont="1" applyFill="1" applyBorder="1" applyAlignment="1" applyProtection="1">
      <alignment horizontal="right" vertical="center"/>
      <protection locked="0"/>
    </xf>
    <xf numFmtId="49" fontId="19" fillId="0" borderId="7" xfId="0" applyNumberFormat="1" applyFont="1" applyFill="1" applyBorder="1" applyAlignment="1" applyProtection="1">
      <alignment horizontal="center" vertical="center"/>
      <protection locked="0"/>
    </xf>
    <xf numFmtId="49" fontId="19" fillId="0" borderId="8" xfId="0" applyNumberFormat="1" applyFont="1" applyFill="1" applyBorder="1" applyAlignment="1" applyProtection="1">
      <alignment horizontal="center" vertical="center"/>
      <protection locked="0"/>
    </xf>
    <xf numFmtId="49" fontId="16" fillId="0" borderId="7" xfId="0" applyNumberFormat="1" applyFont="1" applyFill="1" applyBorder="1" applyAlignment="1" applyProtection="1">
      <alignment horizontal="center" vertical="center"/>
      <protection locked="0"/>
    </xf>
    <xf numFmtId="0" fontId="16" fillId="0" borderId="9" xfId="19" applyFont="1" applyFill="1" applyBorder="1" applyAlignment="1" applyProtection="1">
      <alignment horizontal="left" vertical="center" indent="1"/>
      <protection locked="0"/>
    </xf>
    <xf numFmtId="43" fontId="16" fillId="0" borderId="9" xfId="0" applyNumberFormat="1" applyFont="1" applyFill="1" applyBorder="1" applyAlignment="1" applyProtection="1">
      <alignment horizontal="right" vertical="center"/>
    </xf>
    <xf numFmtId="43" fontId="16" fillId="0" borderId="7" xfId="0" applyNumberFormat="1" applyFont="1" applyFill="1" applyBorder="1" applyAlignment="1" applyProtection="1">
      <alignment horizontal="right" vertical="center"/>
    </xf>
    <xf numFmtId="43" fontId="16" fillId="0" borderId="22" xfId="0" applyNumberFormat="1" applyFont="1" applyFill="1" applyBorder="1" applyAlignment="1" applyProtection="1">
      <alignment horizontal="right" vertical="center"/>
    </xf>
    <xf numFmtId="0" fontId="21" fillId="0" borderId="9" xfId="19" applyFont="1" applyFill="1" applyBorder="1" applyAlignment="1" applyProtection="1">
      <alignment horizontal="left" vertical="center" indent="1"/>
    </xf>
    <xf numFmtId="49" fontId="16" fillId="0" borderId="9" xfId="0" applyNumberFormat="1" applyFont="1" applyFill="1" applyBorder="1" applyAlignment="1" applyProtection="1">
      <alignment horizontal="center" vertical="center"/>
      <protection locked="0"/>
    </xf>
    <xf numFmtId="49" fontId="16" fillId="0" borderId="9" xfId="0" applyNumberFormat="1" applyFont="1" applyFill="1" applyBorder="1" applyAlignment="1" applyProtection="1">
      <alignment horizontal="center" vertical="center"/>
    </xf>
    <xf numFmtId="0" fontId="16" fillId="0" borderId="8"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43" fontId="16" fillId="0" borderId="9" xfId="0" applyNumberFormat="1" applyFont="1" applyFill="1" applyBorder="1" applyAlignment="1" applyProtection="1">
      <alignment horizontal="center" vertical="center"/>
    </xf>
    <xf numFmtId="0" fontId="16" fillId="0" borderId="0" xfId="0" applyNumberFormat="1" applyFont="1" applyFill="1" applyAlignment="1" applyProtection="1">
      <alignment vertical="center"/>
      <protection locked="0"/>
    </xf>
    <xf numFmtId="0" fontId="16" fillId="0" borderId="0" xfId="0" applyFont="1" applyFill="1" applyAlignment="1" applyProtection="1">
      <alignment vertical="center"/>
    </xf>
    <xf numFmtId="0" fontId="16" fillId="0" borderId="0" xfId="0" applyNumberFormat="1" applyFont="1" applyFill="1" applyAlignment="1" applyProtection="1">
      <alignment vertical="center"/>
    </xf>
    <xf numFmtId="0" fontId="16" fillId="0" borderId="0" xfId="0" applyFont="1" applyFill="1" applyProtection="1"/>
    <xf numFmtId="0" fontId="12" fillId="0" borderId="0" xfId="19" applyFont="1" applyAlignment="1" applyProtection="1">
      <alignment horizontal="left" vertical="center"/>
    </xf>
    <xf numFmtId="0" fontId="7" fillId="0" borderId="9" xfId="0" applyNumberFormat="1" applyFont="1" applyBorder="1" applyAlignment="1" applyProtection="1">
      <alignment horizontal="right" vertical="center"/>
    </xf>
    <xf numFmtId="0" fontId="7" fillId="0" borderId="7" xfId="0" applyNumberFormat="1" applyFont="1" applyBorder="1" applyAlignment="1" applyProtection="1">
      <alignment horizontal="right" vertical="center"/>
    </xf>
    <xf numFmtId="227" fontId="7" fillId="0" borderId="0" xfId="0" applyNumberFormat="1" applyFont="1" applyAlignment="1" applyProtection="1">
      <alignment vertical="center"/>
      <protection locked="0"/>
    </xf>
    <xf numFmtId="0" fontId="12" fillId="0" borderId="0" xfId="19"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wrapText="1"/>
      <protection locked="0"/>
    </xf>
    <xf numFmtId="227" fontId="2" fillId="0" borderId="7" xfId="0" applyNumberFormat="1" applyFont="1" applyBorder="1" applyAlignment="1" applyProtection="1">
      <alignment horizontal="center" vertical="center"/>
      <protection locked="0"/>
    </xf>
    <xf numFmtId="227" fontId="2" fillId="0" borderId="19" xfId="0" applyNumberFormat="1" applyFont="1" applyBorder="1" applyAlignment="1" applyProtection="1">
      <alignment horizontal="center" vertical="center"/>
      <protection locked="0"/>
    </xf>
    <xf numFmtId="49" fontId="7" fillId="0" borderId="7" xfId="0" applyNumberFormat="1" applyFont="1" applyBorder="1" applyAlignment="1" applyProtection="1">
      <alignment vertical="center"/>
      <protection locked="0"/>
    </xf>
    <xf numFmtId="49" fontId="7" fillId="0" borderId="22" xfId="0" applyNumberFormat="1" applyFont="1" applyBorder="1" applyAlignment="1" applyProtection="1">
      <alignment horizontal="center" vertical="center" wrapText="1"/>
      <protection locked="0"/>
    </xf>
    <xf numFmtId="0" fontId="7" fillId="0" borderId="7" xfId="0" applyNumberFormat="1" applyFont="1" applyBorder="1" applyAlignment="1" applyProtection="1">
      <alignment horizontal="right" vertical="center"/>
      <protection locked="0"/>
    </xf>
    <xf numFmtId="0" fontId="7" fillId="0" borderId="9" xfId="185" applyNumberFormat="1" applyFont="1" applyFill="1" applyBorder="1" applyAlignment="1" applyProtection="1">
      <alignment horizontal="right" vertical="center" wrapText="1"/>
      <protection locked="0"/>
    </xf>
    <xf numFmtId="0" fontId="7" fillId="0" borderId="9" xfId="185" applyNumberFormat="1" applyFont="1" applyFill="1" applyBorder="1" applyAlignment="1" applyProtection="1">
      <alignment horizontal="right" vertical="center"/>
      <protection locked="0"/>
    </xf>
    <xf numFmtId="0" fontId="7" fillId="0" borderId="7" xfId="0" applyFont="1" applyBorder="1" applyAlignment="1" applyProtection="1">
      <alignment horizontal="left" vertical="center"/>
      <protection locked="0"/>
    </xf>
    <xf numFmtId="43" fontId="7" fillId="0" borderId="7" xfId="185" applyNumberFormat="1" applyFont="1" applyFill="1" applyBorder="1" applyAlignment="1" applyProtection="1">
      <alignment horizontal="right" vertical="center"/>
      <protection locked="0"/>
    </xf>
    <xf numFmtId="0" fontId="7" fillId="0" borderId="0" xfId="0" applyNumberFormat="1" applyFont="1" applyAlignment="1" applyProtection="1">
      <alignment horizontal="center" vertical="center"/>
      <protection locked="0"/>
    </xf>
    <xf numFmtId="0" fontId="2" fillId="0" borderId="0" xfId="0" applyNumberFormat="1" applyFont="1" applyAlignment="1" applyProtection="1">
      <alignment horizontal="right" vertical="center"/>
      <protection locked="0"/>
    </xf>
    <xf numFmtId="0" fontId="2" fillId="0" borderId="21" xfId="0" applyFont="1" applyBorder="1" applyAlignment="1" applyProtection="1">
      <alignment horizontal="center" vertical="center"/>
      <protection locked="0"/>
    </xf>
    <xf numFmtId="227" fontId="2" fillId="0" borderId="8" xfId="0" applyNumberFormat="1" applyFont="1" applyBorder="1" applyAlignment="1" applyProtection="1">
      <alignment horizontal="center" vertical="center"/>
      <protection locked="0"/>
    </xf>
    <xf numFmtId="227" fontId="2" fillId="0" borderId="24" xfId="0" applyNumberFormat="1" applyFont="1" applyBorder="1" applyAlignment="1" applyProtection="1">
      <alignment horizontal="center" vertical="center"/>
      <protection locked="0"/>
    </xf>
    <xf numFmtId="227" fontId="2" fillId="0" borderId="9" xfId="0" applyNumberFormat="1" applyFont="1" applyBorder="1" applyAlignment="1" applyProtection="1">
      <alignment horizontal="center" vertical="center"/>
      <protection locked="0"/>
    </xf>
    <xf numFmtId="227" fontId="2" fillId="0" borderId="5" xfId="0" applyNumberFormat="1" applyFont="1" applyBorder="1" applyAlignment="1" applyProtection="1">
      <alignment horizontal="center" vertical="center"/>
      <protection locked="0"/>
    </xf>
    <xf numFmtId="227" fontId="2" fillId="0" borderId="22" xfId="0" applyNumberFormat="1" applyFont="1" applyBorder="1" applyAlignment="1" applyProtection="1">
      <alignment horizontal="center" vertical="center"/>
      <protection locked="0"/>
    </xf>
    <xf numFmtId="227" fontId="7" fillId="0" borderId="7" xfId="0" applyNumberFormat="1" applyFont="1" applyBorder="1" applyAlignment="1" applyProtection="1">
      <alignment horizontal="center" vertical="center"/>
      <protection locked="0"/>
    </xf>
    <xf numFmtId="43" fontId="7" fillId="0" borderId="7" xfId="185" applyNumberFormat="1" applyFont="1" applyFill="1" applyBorder="1" applyAlignment="1" applyProtection="1">
      <alignment horizontal="right" vertical="center" wrapText="1"/>
      <protection locked="0"/>
    </xf>
    <xf numFmtId="0" fontId="7" fillId="0" borderId="0" xfId="0" applyFont="1" applyAlignment="1" applyProtection="1">
      <alignment horizontal="left" vertical="center"/>
      <protection locked="0"/>
    </xf>
    <xf numFmtId="49" fontId="7" fillId="0" borderId="0" xfId="0" applyNumberFormat="1" applyFont="1" applyAlignment="1" applyProtection="1">
      <alignment horizontal="center" vertical="center"/>
      <protection locked="0"/>
    </xf>
    <xf numFmtId="227" fontId="7" fillId="0" borderId="0" xfId="0" applyNumberFormat="1" applyFont="1" applyAlignment="1" applyProtection="1">
      <alignment vertical="center" shrinkToFit="1"/>
      <protection locked="0"/>
    </xf>
    <xf numFmtId="0" fontId="12" fillId="0" borderId="0" xfId="19" applyFont="1" applyAlignment="1" applyProtection="1">
      <alignment horizontal="left" vertical="center" wrapText="1"/>
      <protection locked="0"/>
    </xf>
    <xf numFmtId="49" fontId="2" fillId="0" borderId="22" xfId="0" applyNumberFormat="1" applyFont="1" applyBorder="1" applyAlignment="1" applyProtection="1">
      <alignment horizontal="center" vertical="center" wrapText="1"/>
      <protection locked="0"/>
    </xf>
    <xf numFmtId="228" fontId="2" fillId="0" borderId="7" xfId="0" applyNumberFormat="1" applyFont="1" applyFill="1" applyBorder="1" applyAlignment="1">
      <alignment horizontal="right" vertical="center" wrapText="1"/>
    </xf>
    <xf numFmtId="0" fontId="7" fillId="0" borderId="7" xfId="0" applyFont="1" applyFill="1" applyBorder="1" applyAlignment="1">
      <alignment horizontal="center" vertical="center" wrapText="1"/>
    </xf>
    <xf numFmtId="228" fontId="2" fillId="0" borderId="7" xfId="0" applyNumberFormat="1" applyFont="1" applyFill="1" applyBorder="1" applyAlignment="1">
      <alignment horizontal="right" vertical="center"/>
    </xf>
    <xf numFmtId="0" fontId="2" fillId="0" borderId="7" xfId="422" applyFont="1" applyFill="1" applyBorder="1" applyAlignment="1" applyProtection="1">
      <alignment vertical="center"/>
      <protection locked="0"/>
    </xf>
    <xf numFmtId="0" fontId="2" fillId="0" borderId="7" xfId="422" applyFont="1" applyFill="1" applyBorder="1" applyAlignment="1" applyProtection="1">
      <alignment horizontal="center" vertical="center"/>
      <protection locked="0"/>
    </xf>
    <xf numFmtId="43" fontId="2" fillId="0" borderId="8" xfId="18" applyFont="1" applyFill="1" applyBorder="1" applyAlignment="1" applyProtection="1">
      <alignment vertical="center"/>
      <protection locked="0"/>
    </xf>
    <xf numFmtId="0" fontId="7" fillId="0" borderId="9" xfId="422" applyFont="1" applyFill="1" applyBorder="1" applyAlignment="1" applyProtection="1">
      <alignment horizontal="center" vertical="center"/>
      <protection locked="0"/>
    </xf>
    <xf numFmtId="43" fontId="7" fillId="0" borderId="8" xfId="0" applyNumberFormat="1" applyFont="1" applyBorder="1" applyAlignment="1" applyProtection="1">
      <alignment horizontal="right" vertical="center"/>
    </xf>
    <xf numFmtId="0" fontId="7" fillId="0" borderId="0" xfId="185" applyFont="1" applyFill="1" applyAlignment="1" applyProtection="1">
      <alignment vertical="center"/>
      <protection locked="0"/>
    </xf>
    <xf numFmtId="0" fontId="7" fillId="0" borderId="0" xfId="0" applyFont="1" applyAlignment="1" applyProtection="1">
      <alignment horizontal="center" vertical="center" shrinkToFit="1"/>
      <protection locked="0"/>
    </xf>
    <xf numFmtId="224" fontId="7" fillId="0" borderId="0" xfId="0" applyNumberFormat="1" applyFont="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5" xfId="0" applyFont="1" applyBorder="1" applyAlignment="1" applyProtection="1">
      <alignment vertical="center"/>
      <protection locked="0"/>
    </xf>
    <xf numFmtId="43" fontId="7" fillId="0" borderId="7" xfId="0" applyNumberFormat="1" applyFont="1" applyBorder="1" applyAlignment="1" applyProtection="1">
      <alignment horizontal="right" vertical="center" shrinkToFit="1"/>
      <protection locked="0"/>
    </xf>
    <xf numFmtId="228" fontId="7" fillId="0" borderId="7" xfId="0" applyNumberFormat="1" applyFont="1" applyFill="1" applyBorder="1" applyAlignment="1">
      <alignment horizontal="right" vertical="center" wrapText="1"/>
    </xf>
    <xf numFmtId="228" fontId="7" fillId="0" borderId="7" xfId="0" applyNumberFormat="1" applyFont="1" applyFill="1" applyBorder="1" applyAlignment="1">
      <alignment horizontal="right" vertical="center" shrinkToFit="1"/>
    </xf>
    <xf numFmtId="228" fontId="7" fillId="0" borderId="7" xfId="0" applyNumberFormat="1" applyFont="1" applyFill="1" applyBorder="1" applyAlignment="1">
      <alignment horizontal="right" vertical="center"/>
    </xf>
    <xf numFmtId="43" fontId="7" fillId="0" borderId="7" xfId="18" applyFont="1" applyFill="1" applyBorder="1" applyAlignment="1" applyProtection="1">
      <alignment vertical="center"/>
      <protection locked="0"/>
    </xf>
    <xf numFmtId="0" fontId="7" fillId="0" borderId="7" xfId="422" applyFont="1" applyFill="1" applyBorder="1" applyAlignment="1" applyProtection="1">
      <alignment horizontal="center" vertical="center" shrinkToFit="1"/>
      <protection locked="0"/>
    </xf>
    <xf numFmtId="43" fontId="7" fillId="0" borderId="7" xfId="18" applyFont="1" applyFill="1" applyBorder="1" applyAlignment="1" applyProtection="1">
      <alignment vertical="center" shrinkToFit="1"/>
      <protection locked="0"/>
    </xf>
    <xf numFmtId="43" fontId="7" fillId="0" borderId="7" xfId="185" applyNumberFormat="1" applyFont="1" applyFill="1" applyBorder="1" applyAlignment="1" applyProtection="1">
      <alignment horizontal="right" vertical="center" shrinkToFit="1"/>
      <protection locked="0"/>
    </xf>
    <xf numFmtId="224" fontId="7" fillId="0" borderId="0" xfId="0" applyNumberFormat="1" applyFont="1" applyAlignment="1" applyProtection="1">
      <alignment vertical="center" shrinkToFit="1"/>
      <protection locked="0"/>
    </xf>
    <xf numFmtId="0" fontId="7" fillId="0" borderId="0" xfId="185" applyFont="1" applyFill="1" applyAlignment="1" applyProtection="1">
      <alignment vertical="center" shrinkToFit="1"/>
      <protection locked="0"/>
    </xf>
    <xf numFmtId="0" fontId="7" fillId="0" borderId="0" xfId="0" applyFont="1" applyAlignment="1" applyProtection="1">
      <alignment vertical="center" shrinkToFit="1"/>
      <protection locked="0"/>
    </xf>
    <xf numFmtId="224" fontId="7" fillId="0" borderId="7" xfId="0" applyNumberFormat="1" applyFont="1" applyFill="1" applyBorder="1" applyAlignment="1">
      <alignment vertical="center"/>
    </xf>
    <xf numFmtId="224" fontId="2" fillId="0" borderId="7" xfId="18" applyNumberFormat="1" applyFont="1" applyFill="1" applyBorder="1" applyAlignment="1" applyProtection="1">
      <alignment vertical="center" shrinkToFit="1"/>
      <protection locked="0"/>
    </xf>
    <xf numFmtId="176" fontId="2" fillId="0" borderId="7" xfId="0" applyNumberFormat="1" applyFont="1" applyFill="1" applyBorder="1" applyAlignment="1">
      <alignment vertical="center"/>
    </xf>
    <xf numFmtId="224" fontId="2" fillId="0" borderId="7" xfId="0" applyNumberFormat="1" applyFont="1" applyFill="1" applyBorder="1" applyAlignment="1">
      <alignment vertical="center"/>
    </xf>
    <xf numFmtId="229" fontId="7" fillId="0" borderId="7" xfId="0" applyNumberFormat="1" applyFont="1" applyFill="1" applyBorder="1" applyAlignment="1">
      <alignment vertical="center"/>
    </xf>
    <xf numFmtId="0" fontId="7" fillId="0" borderId="0" xfId="0" applyNumberFormat="1" applyFont="1" applyAlignment="1" applyProtection="1">
      <alignment horizontal="center" vertical="center" shrinkToFit="1"/>
      <protection locked="0"/>
    </xf>
    <xf numFmtId="224" fontId="7" fillId="0" borderId="7" xfId="18" applyNumberFormat="1" applyFont="1" applyFill="1" applyBorder="1" applyAlignment="1" applyProtection="1">
      <alignment vertical="center" shrinkToFit="1"/>
      <protection locked="0"/>
    </xf>
    <xf numFmtId="176" fontId="7" fillId="0" borderId="7" xfId="0" applyNumberFormat="1" applyFont="1" applyFill="1" applyBorder="1" applyAlignment="1">
      <alignment vertical="center" shrinkToFit="1"/>
    </xf>
    <xf numFmtId="224" fontId="7" fillId="0" borderId="7" xfId="422" applyNumberFormat="1" applyFont="1" applyFill="1" applyBorder="1" applyAlignment="1" applyProtection="1">
      <alignment vertical="center"/>
      <protection locked="0"/>
    </xf>
    <xf numFmtId="43" fontId="7" fillId="0" borderId="7" xfId="422" applyNumberFormat="1" applyFont="1" applyFill="1" applyBorder="1" applyAlignment="1" applyProtection="1">
      <alignment vertical="center" shrinkToFit="1"/>
      <protection locked="0"/>
    </xf>
    <xf numFmtId="43" fontId="7" fillId="0" borderId="7" xfId="22" applyNumberFormat="1" applyFont="1" applyFill="1" applyBorder="1" applyAlignment="1" applyProtection="1">
      <alignment vertical="center"/>
    </xf>
    <xf numFmtId="43" fontId="7" fillId="0" borderId="7" xfId="422" applyNumberFormat="1" applyFont="1" applyFill="1" applyBorder="1" applyAlignment="1" applyProtection="1">
      <alignment vertical="center"/>
      <protection locked="0"/>
    </xf>
    <xf numFmtId="0" fontId="7" fillId="0" borderId="7" xfId="422" applyFont="1" applyFill="1" applyBorder="1" applyAlignment="1" applyProtection="1">
      <alignment vertical="center"/>
      <protection locked="0"/>
    </xf>
    <xf numFmtId="0" fontId="7" fillId="0" borderId="5" xfId="422" applyFont="1" applyFill="1" applyBorder="1" applyAlignment="1" applyProtection="1">
      <alignment vertical="center"/>
      <protection locked="0"/>
    </xf>
    <xf numFmtId="230" fontId="7" fillId="0" borderId="7" xfId="0" applyNumberFormat="1" applyFont="1" applyFill="1" applyBorder="1" applyAlignment="1">
      <alignment vertical="center"/>
    </xf>
    <xf numFmtId="224" fontId="2" fillId="0" borderId="7" xfId="18" applyNumberFormat="1" applyFont="1" applyFill="1" applyBorder="1" applyAlignment="1" applyProtection="1">
      <alignment vertical="center"/>
      <protection locked="0"/>
    </xf>
    <xf numFmtId="176" fontId="7" fillId="0" borderId="7" xfId="0" applyNumberFormat="1" applyFont="1" applyFill="1" applyBorder="1" applyAlignment="1">
      <alignment vertical="center"/>
    </xf>
    <xf numFmtId="0" fontId="7" fillId="0" borderId="20" xfId="0" applyNumberFormat="1" applyFont="1" applyBorder="1" applyAlignment="1" applyProtection="1">
      <alignment horizontal="center" vertical="center"/>
      <protection locked="0"/>
    </xf>
    <xf numFmtId="0" fontId="7" fillId="0" borderId="22" xfId="422" applyFont="1" applyFill="1" applyBorder="1" applyAlignment="1" applyProtection="1">
      <alignment vertical="center"/>
      <protection locked="0"/>
    </xf>
    <xf numFmtId="0" fontId="7" fillId="0" borderId="7" xfId="422" applyFont="1" applyFill="1" applyBorder="1" applyAlignment="1" applyProtection="1">
      <alignment vertical="center" shrinkToFit="1"/>
      <protection locked="0"/>
    </xf>
    <xf numFmtId="227" fontId="7" fillId="0" borderId="0" xfId="0" applyNumberFormat="1" applyFont="1" applyAlignment="1">
      <alignment vertical="center"/>
    </xf>
    <xf numFmtId="227" fontId="2" fillId="0" borderId="7" xfId="0" applyNumberFormat="1" applyFont="1" applyBorder="1" applyAlignment="1">
      <alignment horizontal="center" vertical="center"/>
    </xf>
    <xf numFmtId="227" fontId="2" fillId="0" borderId="19" xfId="0" applyNumberFormat="1" applyFont="1" applyBorder="1" applyAlignment="1">
      <alignment horizontal="center" vertical="center"/>
    </xf>
    <xf numFmtId="49" fontId="7" fillId="0" borderId="7" xfId="0" applyNumberFormat="1" applyFont="1" applyBorder="1" applyAlignment="1">
      <alignment horizontal="left" vertical="center"/>
    </xf>
    <xf numFmtId="49" fontId="7" fillId="0" borderId="22" xfId="0" applyNumberFormat="1" applyFont="1" applyBorder="1" applyAlignment="1">
      <alignment horizontal="center" vertical="center" wrapText="1"/>
    </xf>
    <xf numFmtId="0" fontId="7" fillId="0" borderId="9" xfId="185" applyNumberFormat="1" applyFont="1" applyFill="1" applyBorder="1" applyAlignment="1">
      <alignment horizontal="right" vertical="center" wrapText="1"/>
    </xf>
    <xf numFmtId="0" fontId="7" fillId="0" borderId="9" xfId="185" applyNumberFormat="1" applyFont="1" applyFill="1" applyBorder="1" applyAlignment="1">
      <alignment horizontal="right" vertical="center"/>
    </xf>
    <xf numFmtId="43" fontId="7" fillId="0" borderId="7" xfId="185" applyNumberFormat="1" applyFont="1" applyFill="1" applyBorder="1" applyAlignment="1">
      <alignment horizontal="right" vertical="center"/>
    </xf>
    <xf numFmtId="227" fontId="2" fillId="0" borderId="8" xfId="0" applyNumberFormat="1" applyFont="1" applyBorder="1" applyAlignment="1">
      <alignment horizontal="center" vertical="center"/>
    </xf>
    <xf numFmtId="227" fontId="2" fillId="0" borderId="24" xfId="0" applyNumberFormat="1" applyFont="1" applyBorder="1" applyAlignment="1">
      <alignment horizontal="center" vertical="center"/>
    </xf>
    <xf numFmtId="227" fontId="2" fillId="0" borderId="9" xfId="0" applyNumberFormat="1" applyFont="1" applyBorder="1" applyAlignment="1">
      <alignment horizontal="center" vertical="center"/>
    </xf>
    <xf numFmtId="227" fontId="2" fillId="0" borderId="5" xfId="0" applyNumberFormat="1" applyFont="1" applyBorder="1" applyAlignment="1">
      <alignment horizontal="center" vertical="center"/>
    </xf>
    <xf numFmtId="0" fontId="2" fillId="0" borderId="5" xfId="0" applyFont="1" applyBorder="1" applyAlignment="1">
      <alignment vertical="center"/>
    </xf>
    <xf numFmtId="227" fontId="2" fillId="0" borderId="22" xfId="0" applyNumberFormat="1" applyFont="1" applyBorder="1" applyAlignment="1">
      <alignment horizontal="center" vertical="center"/>
    </xf>
    <xf numFmtId="227" fontId="7" fillId="0" borderId="7" xfId="0" applyNumberFormat="1" applyFont="1" applyBorder="1" applyAlignment="1">
      <alignment horizontal="center" vertical="center"/>
    </xf>
    <xf numFmtId="43" fontId="7" fillId="0" borderId="7" xfId="185" applyNumberFormat="1" applyFont="1" applyFill="1" applyBorder="1" applyAlignment="1">
      <alignment horizontal="right" vertical="center" wrapText="1"/>
    </xf>
    <xf numFmtId="0" fontId="2" fillId="0" borderId="27" xfId="0" applyFont="1" applyBorder="1" applyAlignment="1" applyProtection="1">
      <alignment horizontal="center" vertical="center"/>
      <protection locked="0"/>
    </xf>
    <xf numFmtId="0" fontId="2" fillId="0" borderId="2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43" fontId="7" fillId="0" borderId="24" xfId="0" applyNumberFormat="1" applyFont="1" applyBorder="1" applyAlignment="1" applyProtection="1">
      <alignment horizontal="left" vertical="center"/>
      <protection locked="0"/>
    </xf>
    <xf numFmtId="0" fontId="7" fillId="0" borderId="7" xfId="185" applyNumberFormat="1" applyFont="1" applyFill="1" applyBorder="1" applyAlignment="1" applyProtection="1">
      <alignment horizontal="right" vertical="center" wrapText="1"/>
      <protection locked="0"/>
    </xf>
    <xf numFmtId="0" fontId="2" fillId="0" borderId="7" xfId="0" applyFont="1" applyBorder="1" applyAlignment="1" applyProtection="1">
      <alignment horizontal="left" vertical="center"/>
      <protection locked="0"/>
    </xf>
    <xf numFmtId="0" fontId="7" fillId="0" borderId="7" xfId="185" applyNumberFormat="1" applyFont="1" applyFill="1" applyBorder="1" applyAlignment="1" applyProtection="1">
      <alignment horizontal="right" vertical="center"/>
      <protection locked="0"/>
    </xf>
    <xf numFmtId="43" fontId="7" fillId="0" borderId="24" xfId="0" applyNumberFormat="1" applyFont="1" applyBorder="1" applyAlignment="1" applyProtection="1">
      <alignment horizontal="left" vertical="center"/>
    </xf>
    <xf numFmtId="0" fontId="2" fillId="0" borderId="9"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7" xfId="0" applyFont="1" applyBorder="1" applyAlignment="1">
      <alignment shrinkToFit="1"/>
    </xf>
    <xf numFmtId="0" fontId="7" fillId="0" borderId="7" xfId="0" applyFont="1" applyBorder="1"/>
    <xf numFmtId="43" fontId="2" fillId="0" borderId="9" xfId="0" applyNumberFormat="1" applyFont="1" applyBorder="1" applyAlignment="1" applyProtection="1">
      <alignment horizontal="left" vertical="center" shrinkToFit="1"/>
      <protection locked="0"/>
    </xf>
    <xf numFmtId="4" fontId="7" fillId="0" borderId="7" xfId="0" applyNumberFormat="1" applyFont="1" applyBorder="1"/>
    <xf numFmtId="43" fontId="7" fillId="0" borderId="9" xfId="0" applyNumberFormat="1" applyFont="1" applyBorder="1" applyAlignment="1" applyProtection="1">
      <alignment horizontal="left" vertical="center" shrinkToFit="1"/>
    </xf>
    <xf numFmtId="43" fontId="7" fillId="0" borderId="19" xfId="0" applyNumberFormat="1" applyFont="1" applyBorder="1" applyAlignment="1" applyProtection="1">
      <alignment horizontal="center" vertical="center"/>
      <protection locked="0"/>
    </xf>
    <xf numFmtId="227" fontId="7" fillId="0" borderId="7" xfId="0" applyNumberFormat="1" applyFont="1" applyBorder="1" applyAlignment="1" applyProtection="1">
      <alignment vertical="center"/>
      <protection locked="0"/>
    </xf>
    <xf numFmtId="0" fontId="7" fillId="0" borderId="9" xfId="0" applyNumberFormat="1" applyFont="1" applyBorder="1" applyAlignment="1" applyProtection="1">
      <alignment horizontal="right" vertical="center"/>
      <protection locked="0"/>
    </xf>
    <xf numFmtId="0" fontId="7" fillId="0" borderId="7" xfId="0" applyFont="1" applyBorder="1" applyAlignment="1" applyProtection="1">
      <alignment horizontal="left" vertical="center"/>
    </xf>
    <xf numFmtId="223" fontId="11" fillId="0" borderId="0" xfId="19" applyNumberFormat="1" applyFill="1" applyAlignment="1" applyProtection="1">
      <alignment horizontal="left" vertical="center" shrinkToFit="1"/>
      <protection locked="0"/>
    </xf>
    <xf numFmtId="43" fontId="19" fillId="0" borderId="19" xfId="0" applyNumberFormat="1" applyFont="1" applyFill="1" applyBorder="1" applyAlignment="1" applyProtection="1">
      <alignment horizontal="center" vertical="center"/>
      <protection locked="0"/>
    </xf>
    <xf numFmtId="49" fontId="16" fillId="0" borderId="7" xfId="0" applyNumberFormat="1" applyFont="1" applyFill="1" applyBorder="1" applyAlignment="1" applyProtection="1">
      <alignment horizontal="left" vertical="center"/>
      <protection locked="0"/>
    </xf>
    <xf numFmtId="43" fontId="16" fillId="0" borderId="19" xfId="0" applyNumberFormat="1" applyFont="1" applyFill="1" applyBorder="1" applyAlignment="1" applyProtection="1">
      <alignment horizontal="right" vertical="center"/>
    </xf>
    <xf numFmtId="0" fontId="16" fillId="0" borderId="7" xfId="0" applyFont="1" applyFill="1" applyBorder="1" applyAlignment="1" applyProtection="1">
      <alignment vertical="center"/>
      <protection locked="0"/>
    </xf>
    <xf numFmtId="43" fontId="16" fillId="0" borderId="19" xfId="0" applyNumberFormat="1" applyFont="1" applyFill="1" applyBorder="1" applyAlignment="1" applyProtection="1">
      <alignment horizontal="right" vertical="center"/>
      <protection locked="0"/>
    </xf>
    <xf numFmtId="43" fontId="16" fillId="0" borderId="9" xfId="0" applyNumberFormat="1" applyFont="1" applyFill="1" applyBorder="1" applyAlignment="1" applyProtection="1">
      <alignment horizontal="right" vertical="center"/>
      <protection locked="0"/>
    </xf>
    <xf numFmtId="43" fontId="16" fillId="0" borderId="7" xfId="0" applyNumberFormat="1" applyFont="1" applyFill="1" applyBorder="1" applyAlignment="1" applyProtection="1">
      <alignment horizontal="right" vertical="center"/>
      <protection locked="0"/>
    </xf>
    <xf numFmtId="43" fontId="16" fillId="0" borderId="22" xfId="0" applyNumberFormat="1" applyFont="1" applyFill="1" applyBorder="1" applyAlignment="1" applyProtection="1">
      <alignment horizontal="right" vertical="center"/>
      <protection locked="0"/>
    </xf>
    <xf numFmtId="0" fontId="16" fillId="0" borderId="7" xfId="0" applyFont="1" applyFill="1" applyBorder="1" applyAlignment="1" applyProtection="1">
      <alignment horizontal="center" vertical="center"/>
      <protection locked="0"/>
    </xf>
    <xf numFmtId="43" fontId="16" fillId="0" borderId="7" xfId="185" applyNumberFormat="1" applyFont="1" applyFill="1" applyBorder="1" applyAlignment="1" applyProtection="1">
      <alignment horizontal="right" vertical="center"/>
      <protection locked="0"/>
    </xf>
    <xf numFmtId="43" fontId="16" fillId="0" borderId="0" xfId="0" applyNumberFormat="1" applyFont="1" applyFill="1" applyAlignment="1" applyProtection="1">
      <alignment vertical="center"/>
      <protection locked="0"/>
    </xf>
    <xf numFmtId="0" fontId="15" fillId="0" borderId="0" xfId="0" applyFont="1" applyAlignment="1" applyProtection="1">
      <alignment vertical="center"/>
      <protection locked="0"/>
    </xf>
    <xf numFmtId="0" fontId="27" fillId="0" borderId="0" xfId="0" applyFont="1" applyAlignment="1" applyProtection="1">
      <alignment vertical="center"/>
      <protection locked="0"/>
    </xf>
    <xf numFmtId="0" fontId="15" fillId="0" borderId="0" xfId="0" applyFont="1" applyAlignment="1" applyProtection="1">
      <alignment horizontal="center" vertical="center" wrapText="1"/>
      <protection locked="0"/>
    </xf>
    <xf numFmtId="227" fontId="7" fillId="7" borderId="7" xfId="0" applyNumberFormat="1" applyFont="1" applyFill="1" applyBorder="1" applyAlignment="1" applyProtection="1">
      <alignment horizontal="center" vertical="center"/>
      <protection locked="0"/>
    </xf>
    <xf numFmtId="227" fontId="7" fillId="7" borderId="7" xfId="0" applyNumberFormat="1" applyFont="1" applyFill="1" applyBorder="1" applyAlignment="1" applyProtection="1">
      <alignment horizontal="center" vertical="center" wrapText="1"/>
      <protection locked="0"/>
    </xf>
    <xf numFmtId="0" fontId="2" fillId="0" borderId="7" xfId="42" applyFont="1" applyBorder="1" applyAlignment="1">
      <alignment shrinkToFit="1"/>
    </xf>
    <xf numFmtId="0" fontId="2" fillId="0" borderId="7" xfId="42" applyFont="1" applyBorder="1" applyAlignment="1">
      <alignment vertical="center" shrinkToFit="1"/>
    </xf>
    <xf numFmtId="205" fontId="2" fillId="0" borderId="7" xfId="42" applyNumberFormat="1" applyFont="1" applyBorder="1" applyAlignment="1">
      <alignment horizontal="center" vertical="center"/>
    </xf>
    <xf numFmtId="0" fontId="2" fillId="0" borderId="7" xfId="42" applyFont="1" applyBorder="1" applyAlignment="1">
      <alignment vertical="center"/>
    </xf>
    <xf numFmtId="43" fontId="2" fillId="0" borderId="7" xfId="18" applyFont="1" applyBorder="1" applyAlignment="1">
      <alignment horizontal="right" vertical="center"/>
    </xf>
    <xf numFmtId="43" fontId="7" fillId="7" borderId="7" xfId="0" applyNumberFormat="1" applyFont="1" applyFill="1" applyBorder="1" applyAlignment="1" applyProtection="1">
      <alignment horizontal="right" vertical="center"/>
      <protection locked="0"/>
    </xf>
    <xf numFmtId="0" fontId="2" fillId="0" borderId="7" xfId="42" applyNumberFormat="1" applyFont="1" applyBorder="1" applyAlignment="1">
      <alignment vertical="center" shrinkToFit="1"/>
    </xf>
    <xf numFmtId="14" fontId="7" fillId="0" borderId="7" xfId="0" applyNumberFormat="1" applyFont="1" applyBorder="1" applyAlignment="1" applyProtection="1">
      <alignment horizontal="center" vertical="center"/>
      <protection locked="0"/>
    </xf>
    <xf numFmtId="43" fontId="7" fillId="7" borderId="7" xfId="0" applyNumberFormat="1" applyFont="1" applyFill="1" applyBorder="1" applyAlignment="1" applyProtection="1">
      <alignment horizontal="right" vertical="center"/>
    </xf>
    <xf numFmtId="0" fontId="2" fillId="0" borderId="0" xfId="0" applyFont="1" applyFill="1" applyAlignment="1" applyProtection="1">
      <alignment horizontal="right" vertical="center"/>
      <protection locked="0"/>
    </xf>
    <xf numFmtId="0" fontId="2" fillId="0" borderId="0" xfId="0" applyFont="1" applyAlignment="1" applyProtection="1">
      <alignment vertical="center"/>
      <protection locked="0"/>
    </xf>
    <xf numFmtId="227" fontId="7" fillId="0" borderId="0" xfId="0" applyNumberFormat="1" applyFont="1" applyFill="1" applyAlignment="1" applyProtection="1">
      <alignment vertical="center"/>
      <protection locked="0"/>
    </xf>
    <xf numFmtId="0" fontId="2" fillId="7" borderId="7" xfId="194" applyFont="1" applyFill="1" applyBorder="1" applyAlignment="1" applyProtection="1">
      <alignment horizontal="center" vertical="center" wrapText="1"/>
      <protection locked="0"/>
    </xf>
    <xf numFmtId="227" fontId="28" fillId="7" borderId="29" xfId="0" applyNumberFormat="1" applyFont="1" applyFill="1" applyBorder="1" applyAlignment="1" applyProtection="1">
      <alignment horizontal="center" vertical="center" wrapText="1"/>
      <protection locked="0"/>
    </xf>
    <xf numFmtId="227" fontId="7" fillId="0" borderId="0" xfId="0" applyNumberFormat="1" applyFont="1" applyFill="1" applyBorder="1" applyAlignment="1" applyProtection="1">
      <alignment horizontal="center" vertical="center" wrapText="1"/>
      <protection locked="0"/>
    </xf>
    <xf numFmtId="0" fontId="7" fillId="7" borderId="7" xfId="194" applyFont="1" applyFill="1" applyBorder="1" applyAlignment="1" applyProtection="1">
      <alignment horizontal="center" vertical="center" wrapText="1"/>
      <protection locked="0"/>
    </xf>
    <xf numFmtId="227" fontId="27" fillId="7" borderId="30" xfId="0" applyNumberFormat="1" applyFont="1" applyFill="1" applyBorder="1" applyAlignment="1" applyProtection="1">
      <alignment horizontal="center" vertical="center" wrapText="1"/>
      <protection locked="0"/>
    </xf>
    <xf numFmtId="43" fontId="27" fillId="7" borderId="19" xfId="0" applyNumberFormat="1" applyFont="1" applyFill="1" applyBorder="1" applyAlignment="1" applyProtection="1">
      <alignment horizontal="right" vertical="center"/>
      <protection locked="0"/>
    </xf>
    <xf numFmtId="43" fontId="27" fillId="7" borderId="19" xfId="0" applyNumberFormat="1" applyFont="1" applyFill="1" applyBorder="1" applyAlignment="1" applyProtection="1">
      <alignment horizontal="right" vertical="center"/>
    </xf>
    <xf numFmtId="43" fontId="27" fillId="0" borderId="19" xfId="0" applyNumberFormat="1" applyFont="1" applyFill="1" applyBorder="1" applyAlignment="1" applyProtection="1">
      <alignment horizontal="right" vertical="center"/>
    </xf>
    <xf numFmtId="0" fontId="7" fillId="0" borderId="0" xfId="0" applyFont="1" applyAlignment="1" applyProtection="1">
      <alignment horizontal="left" vertical="center" wrapText="1"/>
      <protection locked="0"/>
    </xf>
    <xf numFmtId="224" fontId="7" fillId="0" borderId="0" xfId="0" applyNumberFormat="1" applyFont="1" applyAlignment="1" applyProtection="1">
      <alignment horizontal="left" vertical="center"/>
      <protection locked="0"/>
    </xf>
    <xf numFmtId="0" fontId="7" fillId="0" borderId="7" xfId="0" applyNumberFormat="1" applyFont="1" applyBorder="1" applyAlignment="1">
      <alignment shrinkToFit="1"/>
    </xf>
    <xf numFmtId="0" fontId="2" fillId="0" borderId="7" xfId="0" applyFont="1" applyBorder="1" applyAlignment="1" applyProtection="1">
      <alignment horizontal="left" vertical="center" shrinkToFit="1"/>
      <protection locked="0"/>
    </xf>
    <xf numFmtId="205" fontId="2" fillId="0" borderId="7" xfId="42"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protection locked="0"/>
    </xf>
    <xf numFmtId="228" fontId="7" fillId="0" borderId="7" xfId="0" applyNumberFormat="1" applyFont="1" applyBorder="1"/>
    <xf numFmtId="43" fontId="7" fillId="0" borderId="7" xfId="18" applyFont="1" applyBorder="1"/>
    <xf numFmtId="0" fontId="7" fillId="0" borderId="8" xfId="0" applyFont="1" applyBorder="1" applyAlignment="1" applyProtection="1">
      <alignment horizontal="center" vertical="center"/>
      <protection locked="0"/>
    </xf>
    <xf numFmtId="231" fontId="7" fillId="0" borderId="0" xfId="0" applyNumberFormat="1" applyFont="1" applyAlignment="1" applyProtection="1">
      <alignment vertical="center"/>
      <protection locked="0"/>
    </xf>
    <xf numFmtId="227" fontId="2" fillId="0" borderId="7" xfId="42" applyNumberFormat="1" applyFont="1" applyFill="1" applyBorder="1" applyAlignment="1">
      <alignment shrinkToFit="1"/>
    </xf>
    <xf numFmtId="0" fontId="2" fillId="0" borderId="7" xfId="0" applyFont="1" applyFill="1" applyBorder="1" applyAlignment="1" applyProtection="1">
      <alignment horizontal="left" vertical="center"/>
      <protection locked="0"/>
    </xf>
    <xf numFmtId="227" fontId="2" fillId="0" borderId="7" xfId="42" applyNumberFormat="1" applyFont="1" applyFill="1" applyBorder="1"/>
    <xf numFmtId="227" fontId="2" fillId="7" borderId="7" xfId="42" applyNumberFormat="1" applyFont="1" applyFill="1" applyBorder="1" applyAlignment="1">
      <alignment vertical="center"/>
    </xf>
    <xf numFmtId="227" fontId="2" fillId="7" borderId="7" xfId="42" applyNumberFormat="1" applyFont="1" applyFill="1" applyBorder="1"/>
    <xf numFmtId="43" fontId="2" fillId="0" borderId="7" xfId="18" applyFont="1" applyFill="1" applyBorder="1" applyAlignment="1">
      <alignment horizontal="right" vertical="center"/>
    </xf>
    <xf numFmtId="43" fontId="2" fillId="0" borderId="7" xfId="42" applyNumberFormat="1" applyFont="1" applyFill="1" applyBorder="1" applyAlignment="1">
      <alignment shrinkToFit="1"/>
    </xf>
    <xf numFmtId="43" fontId="2" fillId="0" borderId="7" xfId="18" applyNumberFormat="1" applyFont="1" applyFill="1" applyBorder="1" applyAlignment="1">
      <alignment horizontal="right" vertical="center"/>
    </xf>
    <xf numFmtId="43" fontId="2" fillId="7" borderId="7" xfId="18" applyNumberFormat="1" applyFont="1" applyFill="1" applyBorder="1" applyAlignment="1">
      <alignment horizontal="right" vertical="center"/>
    </xf>
    <xf numFmtId="227" fontId="2" fillId="7" borderId="7" xfId="42" applyNumberFormat="1" applyFont="1" applyFill="1" applyBorder="1" applyAlignment="1">
      <alignment horizontal="center" vertical="center"/>
    </xf>
    <xf numFmtId="43" fontId="2" fillId="0" borderId="7" xfId="18" applyFont="1" applyFill="1" applyBorder="1" applyAlignment="1" applyProtection="1">
      <alignment horizontal="right" vertical="center"/>
      <protection locked="0"/>
    </xf>
    <xf numFmtId="0" fontId="2"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43" fontId="7" fillId="8" borderId="7" xfId="0" applyNumberFormat="1" applyFont="1" applyFill="1" applyBorder="1" applyAlignment="1" applyProtection="1">
      <alignment horizontal="right" vertical="center"/>
      <protection locked="0"/>
    </xf>
    <xf numFmtId="0" fontId="2" fillId="0" borderId="0" xfId="0" applyFont="1" applyAlignment="1" applyProtection="1">
      <alignment horizontal="left" vertical="center"/>
      <protection locked="0"/>
    </xf>
    <xf numFmtId="227" fontId="7" fillId="0" borderId="7" xfId="42" applyNumberFormat="1" applyFont="1" applyFill="1" applyBorder="1"/>
    <xf numFmtId="43" fontId="7" fillId="0" borderId="7" xfId="18" applyFont="1" applyFill="1" applyBorder="1" applyAlignment="1">
      <alignment horizontal="right" vertical="center"/>
    </xf>
    <xf numFmtId="43" fontId="7" fillId="0" borderId="7" xfId="18" applyNumberFormat="1" applyFont="1" applyFill="1" applyBorder="1" applyAlignment="1">
      <alignment horizontal="right" vertical="center"/>
    </xf>
    <xf numFmtId="43" fontId="7" fillId="0" borderId="7" xfId="18" applyFont="1" applyFill="1" applyBorder="1" applyAlignment="1" applyProtection="1">
      <alignment horizontal="right" vertical="center"/>
      <protection locked="0"/>
    </xf>
    <xf numFmtId="227" fontId="7" fillId="8" borderId="7" xfId="42" applyNumberFormat="1" applyFont="1" applyFill="1" applyBorder="1"/>
    <xf numFmtId="43" fontId="7" fillId="0" borderId="0" xfId="0" applyNumberFormat="1" applyFont="1" applyAlignment="1" applyProtection="1">
      <alignment vertical="center"/>
      <protection locked="0"/>
    </xf>
    <xf numFmtId="227" fontId="7" fillId="0" borderId="7" xfId="0" applyNumberFormat="1" applyFont="1" applyFill="1" applyBorder="1" applyAlignment="1" applyProtection="1">
      <alignment horizontal="left" vertical="center"/>
      <protection locked="0"/>
    </xf>
    <xf numFmtId="43" fontId="7" fillId="0" borderId="7" xfId="0" applyNumberFormat="1" applyFont="1" applyFill="1" applyBorder="1" applyAlignment="1" applyProtection="1">
      <alignment horizontal="left" vertical="center"/>
      <protection locked="0"/>
    </xf>
    <xf numFmtId="0" fontId="2" fillId="0" borderId="7" xfId="42" applyFont="1" applyFill="1" applyBorder="1" applyAlignment="1">
      <alignment horizontal="left" vertical="center" shrinkToFit="1"/>
    </xf>
    <xf numFmtId="205" fontId="7" fillId="0" borderId="7" xfId="18" applyNumberFormat="1" applyFont="1" applyFill="1" applyBorder="1" applyAlignment="1">
      <alignment horizontal="center" vertical="center"/>
    </xf>
    <xf numFmtId="176" fontId="2" fillId="0" borderId="7" xfId="18" applyNumberFormat="1" applyFont="1" applyFill="1" applyBorder="1" applyAlignment="1">
      <alignment horizontal="right" vertical="center"/>
    </xf>
    <xf numFmtId="176" fontId="7" fillId="0" borderId="7" xfId="18" applyNumberFormat="1" applyFont="1" applyFill="1" applyBorder="1" applyAlignment="1">
      <alignment horizontal="right" vertical="center"/>
    </xf>
    <xf numFmtId="0" fontId="2" fillId="0" borderId="7" xfId="42" applyFont="1" applyFill="1" applyBorder="1" applyAlignment="1">
      <alignment horizontal="center" vertical="center"/>
    </xf>
    <xf numFmtId="43" fontId="2" fillId="0" borderId="7" xfId="18" applyFont="1" applyFill="1" applyBorder="1" applyAlignment="1">
      <alignment horizontal="center" vertical="center"/>
    </xf>
    <xf numFmtId="14" fontId="7" fillId="0" borderId="7" xfId="0" applyNumberFormat="1" applyFont="1" applyBorder="1" applyAlignment="1" applyProtection="1">
      <alignment vertical="center"/>
      <protection locked="0"/>
    </xf>
    <xf numFmtId="0" fontId="7" fillId="0" borderId="7" xfId="0" applyFont="1" applyBorder="1" applyAlignment="1" applyProtection="1">
      <alignment horizontal="right" vertical="center"/>
      <protection locked="0"/>
    </xf>
    <xf numFmtId="14" fontId="7" fillId="0" borderId="7" xfId="0" applyNumberFormat="1" applyFont="1" applyBorder="1" applyAlignment="1" applyProtection="1">
      <alignment horizontal="left" vertical="center"/>
      <protection locked="0"/>
    </xf>
    <xf numFmtId="43" fontId="7" fillId="0" borderId="7" xfId="0" applyNumberFormat="1" applyFont="1" applyBorder="1" applyAlignment="1" applyProtection="1">
      <alignment horizontal="center" vertical="center"/>
      <protection locked="0"/>
    </xf>
    <xf numFmtId="225" fontId="7" fillId="0" borderId="7" xfId="0" applyNumberFormat="1" applyFont="1" applyBorder="1" applyAlignment="1" applyProtection="1">
      <alignment horizontal="right" vertical="center"/>
      <protection locked="0"/>
    </xf>
    <xf numFmtId="43" fontId="7" fillId="0" borderId="7" xfId="0" applyNumberFormat="1" applyFont="1" applyBorder="1" applyAlignment="1" applyProtection="1">
      <alignment horizontal="left" vertical="center"/>
      <protection locked="0"/>
    </xf>
    <xf numFmtId="225" fontId="7" fillId="0" borderId="7" xfId="0" applyNumberFormat="1" applyFont="1" applyBorder="1" applyAlignment="1" applyProtection="1">
      <alignment horizontal="right" vertical="center"/>
    </xf>
    <xf numFmtId="228" fontId="7" fillId="0" borderId="7"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49" fontId="2" fillId="0" borderId="8" xfId="0" applyNumberFormat="1" applyFont="1" applyBorder="1" applyAlignment="1" applyProtection="1">
      <alignment horizontal="center" vertical="center"/>
      <protection locked="0"/>
    </xf>
    <xf numFmtId="49" fontId="2" fillId="0" borderId="7" xfId="19" applyNumberFormat="1" applyFont="1" applyBorder="1" applyAlignment="1" applyProtection="1">
      <alignment vertical="center"/>
      <protection locked="0"/>
    </xf>
    <xf numFmtId="0" fontId="7" fillId="0" borderId="0" xfId="0" applyFont="1" applyFill="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right" vertical="center"/>
      <protection locked="0"/>
    </xf>
    <xf numFmtId="43" fontId="7" fillId="0" borderId="8" xfId="0" applyNumberFormat="1" applyFont="1" applyFill="1" applyBorder="1" applyAlignment="1" applyProtection="1">
      <alignment horizontal="right" vertical="center"/>
      <protection locked="0"/>
    </xf>
    <xf numFmtId="0" fontId="7" fillId="0" borderId="7" xfId="0" applyFont="1" applyFill="1" applyBorder="1" applyAlignment="1" applyProtection="1">
      <alignment horizontal="left" vertical="center"/>
      <protection locked="0"/>
    </xf>
    <xf numFmtId="0" fontId="2" fillId="0" borderId="9" xfId="0" applyFont="1" applyFill="1" applyBorder="1" applyAlignment="1" applyProtection="1">
      <alignment horizontal="center" vertical="center"/>
      <protection locked="0"/>
    </xf>
    <xf numFmtId="0" fontId="7" fillId="0" borderId="7" xfId="0" applyFont="1" applyFill="1" applyBorder="1" applyAlignment="1" applyProtection="1">
      <alignment horizontal="right" vertical="center"/>
      <protection locked="0"/>
    </xf>
    <xf numFmtId="0" fontId="7" fillId="0"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right" vertical="center"/>
      <protection locked="0"/>
    </xf>
    <xf numFmtId="0" fontId="2" fillId="0" borderId="19" xfId="0" applyFont="1" applyFill="1" applyBorder="1" applyAlignment="1" applyProtection="1">
      <alignment horizontal="center" vertical="center"/>
      <protection locked="0"/>
    </xf>
    <xf numFmtId="49" fontId="7" fillId="0" borderId="7" xfId="0" applyNumberFormat="1" applyFont="1" applyBorder="1" applyAlignment="1">
      <alignment vertical="center"/>
    </xf>
    <xf numFmtId="228" fontId="2" fillId="0" borderId="8" xfId="0" applyNumberFormat="1" applyFont="1" applyFill="1" applyBorder="1" applyAlignment="1" applyProtection="1">
      <alignment horizontal="right" vertical="justify"/>
      <protection locked="0"/>
    </xf>
    <xf numFmtId="43" fontId="7" fillId="0" borderId="7" xfId="18" applyFont="1" applyFill="1" applyBorder="1" applyAlignment="1" applyProtection="1">
      <alignment horizontal="right" vertical="justify"/>
      <protection locked="0"/>
    </xf>
    <xf numFmtId="0" fontId="7" fillId="0" borderId="7" xfId="0" applyNumberFormat="1" applyFont="1" applyFill="1" applyBorder="1" applyAlignment="1" applyProtection="1">
      <alignment horizontal="center" vertical="center"/>
      <protection locked="0"/>
    </xf>
    <xf numFmtId="228" fontId="7" fillId="0" borderId="8" xfId="0" applyNumberFormat="1" applyFont="1" applyFill="1" applyBorder="1" applyAlignment="1" applyProtection="1">
      <alignment horizontal="right" vertical="justify"/>
      <protection locked="0"/>
    </xf>
    <xf numFmtId="225" fontId="7" fillId="0" borderId="7" xfId="0" applyNumberFormat="1" applyFont="1" applyFill="1" applyBorder="1" applyAlignment="1" applyProtection="1">
      <alignment horizontal="center" vertical="center"/>
      <protection locked="0"/>
    </xf>
    <xf numFmtId="43" fontId="7" fillId="0" borderId="8" xfId="0" applyNumberFormat="1" applyFont="1" applyFill="1" applyBorder="1" applyAlignment="1" applyProtection="1">
      <alignment horizontal="right" vertical="center"/>
    </xf>
    <xf numFmtId="43" fontId="7" fillId="0" borderId="7" xfId="0" applyNumberFormat="1" applyFont="1" applyFill="1" applyBorder="1" applyAlignment="1" applyProtection="1">
      <alignment horizontal="center" vertical="center"/>
      <protection locked="0"/>
    </xf>
    <xf numFmtId="43" fontId="7" fillId="0" borderId="7" xfId="0" applyNumberFormat="1" applyFont="1" applyFill="1" applyBorder="1" applyAlignment="1" applyProtection="1">
      <alignment horizontal="left" vertical="center"/>
    </xf>
    <xf numFmtId="0" fontId="17" fillId="0" borderId="0" xfId="0" applyFont="1" applyFill="1" applyAlignment="1" applyProtection="1">
      <alignment horizontal="center" vertical="center" wrapText="1"/>
    </xf>
    <xf numFmtId="224" fontId="16" fillId="0" borderId="0" xfId="0" applyNumberFormat="1" applyFont="1" applyFill="1" applyAlignment="1" applyProtection="1">
      <alignment horizontal="center" vertical="center"/>
    </xf>
    <xf numFmtId="224" fontId="16" fillId="0" borderId="0" xfId="0" applyNumberFormat="1" applyFont="1" applyFill="1" applyAlignment="1" applyProtection="1">
      <alignment horizontal="right" vertical="center"/>
    </xf>
    <xf numFmtId="224" fontId="16" fillId="0" borderId="0" xfId="0" applyNumberFormat="1" applyFont="1" applyFill="1" applyAlignment="1" applyProtection="1">
      <alignment vertical="center"/>
    </xf>
    <xf numFmtId="49" fontId="16" fillId="0" borderId="23" xfId="0" applyNumberFormat="1" applyFont="1" applyFill="1" applyBorder="1" applyAlignment="1" applyProtection="1">
      <alignment horizontal="right" vertical="center"/>
    </xf>
    <xf numFmtId="0" fontId="19" fillId="0" borderId="7" xfId="0" applyFont="1" applyFill="1" applyBorder="1" applyAlignment="1" applyProtection="1">
      <alignment horizontal="center" vertical="center"/>
      <protection locked="0"/>
    </xf>
    <xf numFmtId="0" fontId="16" fillId="0" borderId="9" xfId="19" applyFont="1" applyFill="1" applyBorder="1" applyAlignment="1" applyProtection="1">
      <alignment vertical="center"/>
      <protection locked="0"/>
    </xf>
    <xf numFmtId="49" fontId="16" fillId="0" borderId="9" xfId="19" applyNumberFormat="1" applyFont="1" applyFill="1" applyBorder="1" applyAlignment="1" applyProtection="1">
      <alignment horizontal="left" vertical="center"/>
      <protection locked="0"/>
    </xf>
    <xf numFmtId="0" fontId="16" fillId="0" borderId="9" xfId="0" applyFont="1" applyFill="1" applyBorder="1" applyAlignment="1" applyProtection="1">
      <alignment vertical="center"/>
      <protection locked="0"/>
    </xf>
    <xf numFmtId="0" fontId="29" fillId="0" borderId="0" xfId="0" applyFont="1" applyFill="1" applyProtection="1"/>
    <xf numFmtId="0" fontId="29" fillId="0" borderId="0" xfId="0" applyFont="1" applyFill="1" applyProtection="1">
      <protection locked="0"/>
    </xf>
    <xf numFmtId="0" fontId="25" fillId="0" borderId="0" xfId="0" applyFont="1" applyFill="1" applyAlignment="1" applyProtection="1">
      <alignment vertical="center"/>
      <protection locked="0"/>
    </xf>
    <xf numFmtId="0" fontId="25" fillId="0" borderId="0" xfId="0" applyFont="1" applyFill="1" applyAlignment="1" applyProtection="1">
      <alignment horizontal="center" vertical="center"/>
      <protection locked="0"/>
    </xf>
    <xf numFmtId="224" fontId="25" fillId="0" borderId="0" xfId="0" applyNumberFormat="1" applyFont="1" applyFill="1" applyAlignment="1" applyProtection="1">
      <alignment horizontal="center" vertical="center"/>
    </xf>
    <xf numFmtId="0" fontId="30" fillId="0" borderId="0" xfId="0" applyFont="1" applyFill="1" applyBorder="1" applyAlignment="1" applyProtection="1">
      <alignment horizontal="left" vertical="center"/>
    </xf>
    <xf numFmtId="0" fontId="25" fillId="0" borderId="0" xfId="0" applyFont="1" applyFill="1" applyAlignment="1" applyProtection="1">
      <alignment vertical="center"/>
    </xf>
    <xf numFmtId="0" fontId="31" fillId="0" borderId="7" xfId="0" applyFont="1" applyFill="1" applyBorder="1" applyAlignment="1" applyProtection="1">
      <alignment horizontal="center" vertical="center"/>
      <protection locked="0"/>
    </xf>
    <xf numFmtId="49" fontId="25" fillId="0" borderId="7" xfId="0" applyNumberFormat="1" applyFont="1" applyFill="1" applyBorder="1" applyAlignment="1" applyProtection="1">
      <alignment horizontal="center" vertical="center"/>
      <protection locked="0"/>
    </xf>
    <xf numFmtId="0" fontId="2" fillId="0" borderId="7" xfId="19" applyFont="1" applyFill="1" applyBorder="1" applyAlignment="1" applyProtection="1">
      <alignment horizontal="left" vertical="center"/>
      <protection locked="0"/>
    </xf>
    <xf numFmtId="43" fontId="25" fillId="0" borderId="7" xfId="0" applyNumberFormat="1" applyFont="1" applyFill="1" applyBorder="1" applyAlignment="1" applyProtection="1">
      <alignment horizontal="right" vertical="center"/>
    </xf>
    <xf numFmtId="0" fontId="30" fillId="0" borderId="7" xfId="0" applyFont="1" applyFill="1" applyBorder="1" applyAlignment="1" applyProtection="1">
      <alignment horizontal="left" vertical="center"/>
      <protection locked="0"/>
    </xf>
    <xf numFmtId="0" fontId="30" fillId="0" borderId="7" xfId="0" applyFont="1" applyFill="1" applyBorder="1" applyAlignment="1" applyProtection="1">
      <alignment horizontal="center" vertical="center"/>
      <protection locked="0"/>
    </xf>
    <xf numFmtId="0" fontId="25" fillId="0" borderId="7" xfId="0" applyFont="1" applyFill="1" applyBorder="1" applyAlignment="1" applyProtection="1">
      <alignment vertical="center"/>
      <protection locked="0"/>
    </xf>
    <xf numFmtId="0" fontId="25" fillId="0" borderId="7" xfId="0" applyFont="1" applyFill="1" applyBorder="1" applyAlignment="1" applyProtection="1">
      <alignment horizontal="center" vertical="center"/>
      <protection locked="0"/>
    </xf>
    <xf numFmtId="0" fontId="25" fillId="0" borderId="0" xfId="0" applyNumberFormat="1" applyFont="1" applyFill="1" applyAlignment="1" applyProtection="1">
      <alignment vertical="center"/>
      <protection locked="0"/>
    </xf>
    <xf numFmtId="224" fontId="25" fillId="0" borderId="0" xfId="0" applyNumberFormat="1" applyFont="1" applyFill="1" applyAlignment="1" applyProtection="1">
      <alignment vertical="center"/>
    </xf>
    <xf numFmtId="224" fontId="25" fillId="0" borderId="0" xfId="0" applyNumberFormat="1" applyFont="1" applyFill="1" applyAlignment="1" applyProtection="1">
      <alignment horizontal="right" vertical="center"/>
    </xf>
    <xf numFmtId="0" fontId="30" fillId="0" borderId="0" xfId="0" applyFont="1" applyFill="1" applyBorder="1" applyAlignment="1" applyProtection="1">
      <alignment horizontal="right" vertical="center"/>
    </xf>
    <xf numFmtId="43" fontId="25" fillId="0" borderId="7" xfId="0" applyNumberFormat="1" applyFont="1" applyFill="1" applyBorder="1" applyAlignment="1" applyProtection="1">
      <alignment horizontal="right" vertical="center"/>
      <protection locked="0"/>
    </xf>
    <xf numFmtId="0" fontId="19" fillId="0" borderId="0" xfId="0" applyFont="1" applyFill="1" applyAlignment="1" applyProtection="1">
      <alignment vertical="center"/>
      <protection locked="0"/>
    </xf>
    <xf numFmtId="0" fontId="16" fillId="0" borderId="0" xfId="0" applyFont="1" applyFill="1" applyAlignment="1" applyProtection="1">
      <protection locked="0"/>
    </xf>
    <xf numFmtId="0" fontId="22" fillId="0" borderId="0" xfId="0" applyFont="1" applyFill="1" applyAlignment="1" applyProtection="1">
      <alignment vertical="center"/>
      <protection locked="0"/>
    </xf>
    <xf numFmtId="224" fontId="32" fillId="0" borderId="0" xfId="0" applyNumberFormat="1"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7"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33" fillId="0" borderId="7" xfId="19" applyFont="1" applyFill="1" applyBorder="1" applyAlignment="1" applyProtection="1">
      <alignment horizontal="left" vertical="center"/>
      <protection locked="0"/>
    </xf>
    <xf numFmtId="43" fontId="19" fillId="0" borderId="19" xfId="0" applyNumberFormat="1" applyFont="1" applyFill="1" applyBorder="1" applyAlignment="1" applyProtection="1">
      <alignment horizontal="right" vertical="center"/>
    </xf>
    <xf numFmtId="43" fontId="19" fillId="0" borderId="9" xfId="0" applyNumberFormat="1" applyFont="1" applyFill="1" applyBorder="1" applyAlignment="1" applyProtection="1">
      <alignment horizontal="right" vertical="center"/>
    </xf>
    <xf numFmtId="43" fontId="19" fillId="0" borderId="7" xfId="0" applyNumberFormat="1" applyFont="1" applyFill="1" applyBorder="1" applyAlignment="1" applyProtection="1">
      <alignment horizontal="right" vertical="center"/>
    </xf>
    <xf numFmtId="43" fontId="19" fillId="0" borderId="7" xfId="0" applyNumberFormat="1" applyFont="1" applyFill="1" applyBorder="1" applyAlignment="1" applyProtection="1">
      <alignment horizontal="center" vertical="center"/>
    </xf>
    <xf numFmtId="43" fontId="32" fillId="0" borderId="9" xfId="0" applyNumberFormat="1" applyFont="1" applyFill="1" applyBorder="1" applyAlignment="1" applyProtection="1">
      <alignment horizontal="right" vertical="center"/>
      <protection locked="0"/>
    </xf>
    <xf numFmtId="0" fontId="21" fillId="0" borderId="7" xfId="19" applyFont="1" applyFill="1" applyBorder="1" applyAlignment="1" applyProtection="1">
      <alignment horizontal="left" vertical="center" indent="1"/>
      <protection locked="0"/>
    </xf>
    <xf numFmtId="0" fontId="33" fillId="0" borderId="7" xfId="0" applyFont="1" applyFill="1" applyBorder="1" applyAlignment="1" applyProtection="1">
      <alignment horizontal="left" vertical="center"/>
      <protection locked="0"/>
    </xf>
    <xf numFmtId="0" fontId="16" fillId="0" borderId="0" xfId="0" applyFont="1" applyFill="1" applyAlignment="1" applyProtection="1">
      <alignment horizontal="left" vertical="center"/>
      <protection locked="0"/>
    </xf>
    <xf numFmtId="0" fontId="16" fillId="0" borderId="0" xfId="0" applyFont="1" applyFill="1" applyAlignment="1" applyProtection="1"/>
    <xf numFmtId="0" fontId="16" fillId="0" borderId="0" xfId="0" applyFont="1" applyFill="1" applyAlignment="1" applyProtection="1">
      <alignment horizontal="center"/>
    </xf>
    <xf numFmtId="0" fontId="32" fillId="0" borderId="0" xfId="0" applyFont="1" applyFill="1" applyAlignment="1" applyProtection="1">
      <protection locked="0"/>
    </xf>
    <xf numFmtId="0" fontId="16" fillId="0" borderId="0" xfId="0" applyFont="1" applyFill="1" applyAlignment="1" applyProtection="1">
      <alignment horizontal="right" vertical="center"/>
      <protection locked="0"/>
    </xf>
    <xf numFmtId="0" fontId="34" fillId="0" borderId="0" xfId="260" applyFont="1" applyFill="1" applyAlignment="1" applyProtection="1">
      <alignment horizontal="center" vertical="center"/>
      <protection locked="0"/>
    </xf>
    <xf numFmtId="43" fontId="32" fillId="0" borderId="7" xfId="18"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43" fontId="32" fillId="0" borderId="7" xfId="18" applyFont="1" applyFill="1" applyBorder="1" applyAlignment="1" applyProtection="1">
      <alignment vertical="center"/>
      <protection locked="0"/>
    </xf>
    <xf numFmtId="43" fontId="32" fillId="0" borderId="9" xfId="260" applyNumberFormat="1" applyFont="1" applyFill="1" applyBorder="1" applyAlignment="1" applyProtection="1">
      <alignment horizontal="right" vertical="center"/>
      <protection locked="0"/>
    </xf>
    <xf numFmtId="232" fontId="16" fillId="0" borderId="0" xfId="0" applyNumberFormat="1" applyFont="1" applyFill="1" applyAlignment="1" applyProtection="1">
      <alignment vertical="center"/>
      <protection locked="0"/>
    </xf>
    <xf numFmtId="0" fontId="21" fillId="0" borderId="7" xfId="0" applyFont="1" applyFill="1" applyBorder="1" applyAlignment="1" applyProtection="1">
      <alignment horizontal="center" vertical="center"/>
      <protection locked="0"/>
    </xf>
    <xf numFmtId="0" fontId="16" fillId="0" borderId="19" xfId="0" applyFont="1" applyFill="1" applyBorder="1" applyAlignment="1" applyProtection="1">
      <alignment horizontal="center" vertical="center"/>
      <protection locked="0"/>
    </xf>
    <xf numFmtId="0" fontId="21" fillId="0" borderId="7" xfId="19" applyFont="1" applyFill="1" applyBorder="1" applyAlignment="1" applyProtection="1">
      <alignment horizontal="left" vertical="center"/>
      <protection locked="0"/>
    </xf>
    <xf numFmtId="43" fontId="16" fillId="0" borderId="7" xfId="0" applyNumberFormat="1" applyFont="1" applyFill="1" applyBorder="1" applyAlignment="1" applyProtection="1">
      <alignment horizontal="center" vertical="center"/>
      <protection locked="0"/>
    </xf>
    <xf numFmtId="0" fontId="21" fillId="0" borderId="7" xfId="19" applyFont="1" applyFill="1" applyBorder="1" applyAlignment="1" applyProtection="1">
      <alignment horizontal="left" vertical="center" indent="2"/>
      <protection locked="0"/>
    </xf>
    <xf numFmtId="0" fontId="21" fillId="0" borderId="7" xfId="19" applyFont="1" applyFill="1" applyBorder="1" applyAlignment="1" applyProtection="1">
      <alignment horizontal="center" vertical="center"/>
      <protection locked="0"/>
    </xf>
    <xf numFmtId="0" fontId="20" fillId="0" borderId="0" xfId="0" applyFont="1" applyFill="1"/>
    <xf numFmtId="0" fontId="2" fillId="0" borderId="0" xfId="0" applyFont="1" applyFill="1"/>
    <xf numFmtId="0" fontId="35" fillId="0" borderId="0" xfId="0" applyFont="1" applyFill="1"/>
    <xf numFmtId="43" fontId="35" fillId="0" borderId="0" xfId="18" applyFont="1" applyFill="1"/>
    <xf numFmtId="0" fontId="36" fillId="0" borderId="0" xfId="0" applyFont="1" applyFill="1" applyBorder="1" applyAlignment="1">
      <alignment horizontal="center"/>
    </xf>
    <xf numFmtId="0" fontId="37" fillId="0" borderId="0" xfId="0" applyFont="1" applyFill="1" applyBorder="1" applyAlignment="1">
      <alignment horizontal="center"/>
    </xf>
    <xf numFmtId="210" fontId="12" fillId="0" borderId="0" xfId="19" applyNumberFormat="1" applyFont="1" applyFill="1" applyBorder="1" applyAlignment="1" applyProtection="1">
      <alignment horizontal="left" vertical="center"/>
      <protection locked="0"/>
    </xf>
    <xf numFmtId="0" fontId="38" fillId="0" borderId="0" xfId="0" applyFont="1" applyFill="1" applyBorder="1" applyAlignment="1">
      <alignment horizontal="center"/>
    </xf>
    <xf numFmtId="43" fontId="38" fillId="0" borderId="0" xfId="0" applyNumberFormat="1" applyFont="1" applyFill="1" applyAlignment="1"/>
    <xf numFmtId="0" fontId="38" fillId="0" borderId="0" xfId="0" applyFont="1" applyFill="1"/>
    <xf numFmtId="0" fontId="20" fillId="0" borderId="0" xfId="0" applyFont="1" applyFill="1" applyBorder="1" applyAlignment="1"/>
    <xf numFmtId="0" fontId="38" fillId="0" borderId="23" xfId="0" applyFont="1" applyFill="1" applyBorder="1" applyAlignment="1">
      <alignment horizontal="left"/>
    </xf>
    <xf numFmtId="43" fontId="20" fillId="0" borderId="0" xfId="18" applyFont="1" applyFill="1" applyAlignment="1">
      <alignment horizontal="right"/>
    </xf>
    <xf numFmtId="0" fontId="20" fillId="0" borderId="7" xfId="0" applyFont="1" applyFill="1" applyBorder="1" applyAlignment="1">
      <alignment horizontal="center"/>
    </xf>
    <xf numFmtId="43" fontId="20" fillId="0" borderId="7" xfId="18" applyFont="1" applyFill="1" applyBorder="1" applyAlignment="1">
      <alignment horizontal="center"/>
    </xf>
    <xf numFmtId="0" fontId="39" fillId="0" borderId="7" xfId="0" applyFont="1" applyFill="1" applyBorder="1" applyAlignment="1"/>
    <xf numFmtId="43" fontId="38" fillId="0" borderId="7" xfId="18" applyFont="1" applyFill="1" applyBorder="1" applyAlignment="1"/>
    <xf numFmtId="0" fontId="39" fillId="0" borderId="7" xfId="0" applyFont="1" applyFill="1" applyBorder="1"/>
    <xf numFmtId="43" fontId="38" fillId="0" borderId="7" xfId="18" applyFont="1" applyFill="1" applyBorder="1" applyAlignment="1">
      <alignment horizontal="center"/>
    </xf>
    <xf numFmtId="0" fontId="20" fillId="0" borderId="7" xfId="0" applyFont="1" applyFill="1" applyBorder="1"/>
    <xf numFmtId="43" fontId="40" fillId="0" borderId="7" xfId="18" applyFont="1" applyFill="1" applyBorder="1"/>
    <xf numFmtId="0" fontId="39" fillId="0" borderId="7" xfId="0" applyFont="1" applyFill="1" applyBorder="1" applyAlignment="1">
      <alignment horizontal="center"/>
    </xf>
    <xf numFmtId="0" fontId="41" fillId="0" borderId="7" xfId="0" applyFont="1" applyFill="1" applyBorder="1"/>
    <xf numFmtId="0" fontId="39" fillId="0" borderId="7" xfId="0" applyFont="1" applyFill="1" applyBorder="1" applyAlignment="1">
      <alignment horizontal="left"/>
    </xf>
    <xf numFmtId="43" fontId="40" fillId="0" borderId="7" xfId="18" applyFont="1" applyFill="1" applyBorder="1" applyAlignment="1">
      <alignment horizontal="center"/>
    </xf>
    <xf numFmtId="43" fontId="38" fillId="0" borderId="0" xfId="18" applyFont="1" applyFill="1"/>
    <xf numFmtId="0" fontId="0" fillId="0" borderId="0" xfId="0" applyFont="1" applyFill="1"/>
    <xf numFmtId="43" fontId="0" fillId="0" borderId="0" xfId="18" applyFont="1" applyFill="1"/>
    <xf numFmtId="2" fontId="42" fillId="0" borderId="0" xfId="0" applyNumberFormat="1" applyFont="1" applyFill="1" applyBorder="1" applyAlignment="1">
      <alignment horizontal="center"/>
    </xf>
    <xf numFmtId="0" fontId="2" fillId="0" borderId="0" xfId="0" applyFont="1" applyFill="1" applyAlignment="1">
      <alignment horizontal="center"/>
    </xf>
    <xf numFmtId="2" fontId="43" fillId="0" borderId="31" xfId="0" applyNumberFormat="1" applyFont="1" applyFill="1" applyBorder="1" applyAlignment="1">
      <alignment horizontal="left"/>
    </xf>
    <xf numFmtId="43" fontId="43" fillId="0" borderId="31" xfId="18" applyFont="1" applyFill="1" applyBorder="1" applyAlignment="1">
      <alignment horizontal="left"/>
    </xf>
    <xf numFmtId="43" fontId="43" fillId="0" borderId="31" xfId="18" applyFont="1" applyFill="1" applyBorder="1" applyAlignment="1">
      <alignment horizontal="right"/>
    </xf>
    <xf numFmtId="2" fontId="44" fillId="0" borderId="32" xfId="0" applyNumberFormat="1" applyFont="1" applyFill="1" applyBorder="1" applyAlignment="1">
      <alignment horizontal="center" vertical="center"/>
    </xf>
    <xf numFmtId="43" fontId="44" fillId="0" borderId="32" xfId="18" applyFont="1" applyFill="1" applyBorder="1" applyAlignment="1">
      <alignment horizontal="center" vertical="center"/>
    </xf>
    <xf numFmtId="2" fontId="44" fillId="0" borderId="32" xfId="0" applyNumberFormat="1" applyFont="1" applyFill="1" applyBorder="1" applyAlignment="1">
      <alignment horizontal="left"/>
    </xf>
    <xf numFmtId="43" fontId="43" fillId="0" borderId="32" xfId="18" applyFont="1" applyFill="1" applyBorder="1" applyAlignment="1">
      <alignment horizontal="right" vertical="center"/>
    </xf>
    <xf numFmtId="2" fontId="43" fillId="0" borderId="32" xfId="0" applyNumberFormat="1" applyFont="1" applyFill="1" applyBorder="1" applyAlignment="1">
      <alignment horizontal="left"/>
    </xf>
    <xf numFmtId="43" fontId="45" fillId="0" borderId="32" xfId="18" applyFont="1" applyFill="1" applyBorder="1" applyAlignment="1">
      <alignment horizontal="right" vertical="center"/>
    </xf>
    <xf numFmtId="2" fontId="46" fillId="0" borderId="32" xfId="0" applyNumberFormat="1" applyFont="1" applyFill="1" applyBorder="1" applyAlignment="1">
      <alignment horizontal="left" vertical="center"/>
    </xf>
    <xf numFmtId="43" fontId="47" fillId="0" borderId="32" xfId="18" applyFont="1" applyFill="1" applyBorder="1" applyAlignment="1">
      <alignment horizontal="right" vertical="center"/>
    </xf>
    <xf numFmtId="43" fontId="2" fillId="0" borderId="0" xfId="18" applyFont="1" applyFill="1" applyBorder="1" applyAlignment="1" applyProtection="1">
      <alignment horizontal="right" vertical="center"/>
      <protection locked="0"/>
    </xf>
    <xf numFmtId="43" fontId="7" fillId="0" borderId="0" xfId="18" applyFont="1" applyFill="1" applyAlignment="1" applyProtection="1">
      <alignment horizontal="left" vertical="center"/>
      <protection locked="0"/>
    </xf>
    <xf numFmtId="43" fontId="48" fillId="0" borderId="0" xfId="18" applyFont="1" applyAlignment="1">
      <alignment horizontal="center"/>
    </xf>
    <xf numFmtId="43" fontId="48" fillId="0" borderId="0" xfId="18" applyFont="1"/>
    <xf numFmtId="210" fontId="49" fillId="0" borderId="0" xfId="200" applyNumberFormat="1" applyFont="1" applyFill="1" applyAlignment="1" applyProtection="1">
      <alignment horizontal="left" vertical="center"/>
      <protection locked="0"/>
    </xf>
    <xf numFmtId="210" fontId="14" fillId="0" borderId="0" xfId="200" applyNumberFormat="1" applyFont="1" applyFill="1" applyAlignment="1" applyProtection="1">
      <alignment horizontal="center" vertical="center"/>
      <protection locked="0"/>
    </xf>
    <xf numFmtId="210" fontId="7" fillId="0" borderId="0" xfId="200" applyNumberFormat="1" applyFont="1" applyFill="1" applyAlignment="1" applyProtection="1">
      <alignment horizontal="center" vertical="center"/>
      <protection locked="0"/>
    </xf>
    <xf numFmtId="210" fontId="7" fillId="0" borderId="0" xfId="200" applyNumberFormat="1" applyFont="1" applyFill="1" applyAlignment="1" applyProtection="1">
      <alignment horizontal="left" vertical="center"/>
      <protection locked="0"/>
    </xf>
    <xf numFmtId="233" fontId="7" fillId="0" borderId="0" xfId="200" applyNumberFormat="1" applyFont="1" applyFill="1" applyAlignment="1" applyProtection="1">
      <alignment horizontal="left" vertical="center"/>
      <protection locked="0"/>
    </xf>
    <xf numFmtId="43" fontId="7" fillId="0" borderId="0" xfId="18" applyFont="1" applyFill="1" applyAlignment="1" applyProtection="1">
      <alignment horizontal="right" vertical="center"/>
      <protection locked="0"/>
    </xf>
    <xf numFmtId="210" fontId="49" fillId="0" borderId="0" xfId="200" applyNumberFormat="1" applyFont="1" applyFill="1" applyBorder="1" applyAlignment="1" applyProtection="1">
      <alignment horizontal="center" vertical="center"/>
      <protection locked="0"/>
    </xf>
    <xf numFmtId="43" fontId="49" fillId="0" borderId="0" xfId="18" applyFont="1" applyFill="1" applyBorder="1" applyAlignment="1" applyProtection="1">
      <alignment horizontal="center" vertical="center"/>
      <protection locked="0"/>
    </xf>
    <xf numFmtId="210" fontId="50" fillId="0" borderId="0" xfId="200" applyNumberFormat="1" applyFont="1" applyFill="1" applyBorder="1" applyAlignment="1" applyProtection="1">
      <alignment horizontal="center" vertical="center"/>
      <protection locked="0"/>
    </xf>
    <xf numFmtId="0" fontId="7" fillId="0" borderId="0" xfId="200" applyNumberFormat="1" applyFont="1" applyFill="1" applyBorder="1" applyAlignment="1" applyProtection="1">
      <alignment horizontal="center" vertical="center"/>
      <protection locked="0"/>
    </xf>
    <xf numFmtId="210" fontId="2" fillId="0" borderId="23" xfId="200" applyNumberFormat="1" applyFont="1" applyFill="1" applyBorder="1" applyAlignment="1" applyProtection="1">
      <alignment horizontal="left" vertical="center"/>
      <protection locked="0"/>
    </xf>
    <xf numFmtId="210" fontId="7" fillId="0" borderId="23" xfId="200" applyNumberFormat="1" applyFont="1" applyFill="1" applyBorder="1" applyAlignment="1" applyProtection="1">
      <alignment horizontal="left" vertical="center"/>
      <protection locked="0"/>
    </xf>
    <xf numFmtId="210" fontId="14" fillId="0" borderId="0" xfId="200" applyNumberFormat="1" applyFont="1" applyFill="1" applyAlignment="1" applyProtection="1">
      <alignment horizontal="left" vertical="center"/>
      <protection locked="0"/>
    </xf>
    <xf numFmtId="210" fontId="51" fillId="0" borderId="7" xfId="200" applyNumberFormat="1" applyFont="1" applyFill="1" applyBorder="1" applyAlignment="1" applyProtection="1">
      <alignment horizontal="center" vertical="center"/>
      <protection locked="0"/>
    </xf>
    <xf numFmtId="43" fontId="51" fillId="0" borderId="7" xfId="18" applyFont="1" applyFill="1" applyBorder="1" applyAlignment="1" applyProtection="1">
      <alignment horizontal="center" vertical="center"/>
      <protection locked="0"/>
    </xf>
    <xf numFmtId="210" fontId="51" fillId="0" borderId="19" xfId="200" applyNumberFormat="1" applyFont="1" applyFill="1" applyBorder="1" applyAlignment="1" applyProtection="1">
      <alignment horizontal="center" vertical="center"/>
      <protection locked="0"/>
    </xf>
    <xf numFmtId="210" fontId="51" fillId="0" borderId="9" xfId="200" applyNumberFormat="1" applyFont="1" applyFill="1" applyBorder="1" applyAlignment="1" applyProtection="1">
      <alignment horizontal="center" vertical="center"/>
      <protection locked="0"/>
    </xf>
    <xf numFmtId="210" fontId="7" fillId="0" borderId="8" xfId="376" applyNumberFormat="1" applyFont="1" applyFill="1" applyBorder="1" applyAlignment="1" applyProtection="1">
      <alignment vertical="center"/>
      <protection locked="0"/>
    </xf>
    <xf numFmtId="233" fontId="7" fillId="0" borderId="7" xfId="200" applyNumberFormat="1" applyFont="1" applyFill="1" applyBorder="1" applyAlignment="1" applyProtection="1">
      <alignment horizontal="center" vertical="center"/>
      <protection locked="0"/>
    </xf>
    <xf numFmtId="43" fontId="7" fillId="0" borderId="22" xfId="18" applyFont="1" applyFill="1" applyBorder="1" applyAlignment="1" applyProtection="1">
      <alignment horizontal="right" vertical="center"/>
      <protection locked="0"/>
    </xf>
    <xf numFmtId="227" fontId="7" fillId="0" borderId="19" xfId="200" applyNumberFormat="1" applyFont="1" applyFill="1" applyBorder="1" applyAlignment="1" applyProtection="1">
      <alignment horizontal="left" vertical="center"/>
      <protection locked="0"/>
    </xf>
    <xf numFmtId="227" fontId="2" fillId="0" borderId="9" xfId="200" applyNumberFormat="1" applyFont="1" applyFill="1" applyBorder="1" applyAlignment="1" applyProtection="1">
      <alignment horizontal="left" vertical="center"/>
      <protection locked="0"/>
    </xf>
    <xf numFmtId="210" fontId="7" fillId="0" borderId="33" xfId="200" applyNumberFormat="1" applyFont="1" applyFill="1" applyBorder="1" applyAlignment="1" applyProtection="1">
      <alignment horizontal="left" vertical="center" indent="1"/>
      <protection locked="0"/>
    </xf>
    <xf numFmtId="210" fontId="14" fillId="0" borderId="33" xfId="200" applyNumberFormat="1" applyFont="1" applyFill="1" applyBorder="1" applyAlignment="1" applyProtection="1">
      <alignment horizontal="center" vertical="center"/>
      <protection locked="0"/>
    </xf>
    <xf numFmtId="210" fontId="7" fillId="0" borderId="33" xfId="200" applyNumberFormat="1" applyFont="1" applyFill="1" applyBorder="1" applyAlignment="1" applyProtection="1">
      <alignment horizontal="left" vertical="center"/>
      <protection locked="0"/>
    </xf>
    <xf numFmtId="227" fontId="14" fillId="0" borderId="9" xfId="200" applyNumberFormat="1" applyFont="1" applyFill="1" applyBorder="1" applyAlignment="1" applyProtection="1">
      <alignment horizontal="center" vertical="center"/>
      <protection locked="0"/>
    </xf>
    <xf numFmtId="227" fontId="7" fillId="0" borderId="9" xfId="200" applyNumberFormat="1" applyFont="1" applyFill="1" applyBorder="1" applyAlignment="1" applyProtection="1">
      <alignment horizontal="left" vertical="center"/>
      <protection locked="0"/>
    </xf>
    <xf numFmtId="227" fontId="14" fillId="9" borderId="9" xfId="200" applyNumberFormat="1" applyFont="1" applyFill="1" applyBorder="1" applyAlignment="1" applyProtection="1">
      <alignment horizontal="center" vertical="center"/>
      <protection locked="0"/>
    </xf>
    <xf numFmtId="233" fontId="7" fillId="9" borderId="7" xfId="200" applyNumberFormat="1" applyFont="1" applyFill="1" applyBorder="1" applyAlignment="1" applyProtection="1">
      <alignment horizontal="center" vertical="center"/>
      <protection locked="0"/>
    </xf>
    <xf numFmtId="43" fontId="14" fillId="9" borderId="7" xfId="18" applyFont="1" applyFill="1" applyBorder="1" applyAlignment="1" applyProtection="1">
      <alignment horizontal="right" vertical="center"/>
      <protection locked="0"/>
    </xf>
    <xf numFmtId="227" fontId="51" fillId="9" borderId="24" xfId="376" applyNumberFormat="1" applyFont="1" applyFill="1" applyBorder="1" applyAlignment="1" applyProtection="1">
      <alignment horizontal="center" vertical="center"/>
      <protection locked="0"/>
    </xf>
    <xf numFmtId="210" fontId="14" fillId="9" borderId="8" xfId="376" applyNumberFormat="1" applyFont="1" applyFill="1" applyBorder="1" applyAlignment="1" applyProtection="1">
      <alignment horizontal="center" vertical="center"/>
      <protection locked="0"/>
    </xf>
    <xf numFmtId="0" fontId="14" fillId="9" borderId="5" xfId="200" applyNumberFormat="1" applyFont="1" applyFill="1" applyBorder="1" applyAlignment="1" applyProtection="1">
      <alignment horizontal="center" vertical="center"/>
      <protection locked="0"/>
    </xf>
    <xf numFmtId="43" fontId="14" fillId="9" borderId="5" xfId="18" applyFont="1" applyFill="1" applyBorder="1" applyAlignment="1" applyProtection="1">
      <alignment horizontal="right" vertical="center"/>
      <protection locked="0"/>
    </xf>
    <xf numFmtId="227" fontId="14" fillId="9" borderId="19" xfId="200" applyNumberFormat="1" applyFont="1" applyFill="1" applyBorder="1" applyAlignment="1" applyProtection="1">
      <alignment horizontal="left" vertical="center"/>
      <protection locked="0"/>
    </xf>
    <xf numFmtId="210" fontId="7" fillId="0" borderId="8" xfId="200" applyNumberFormat="1" applyFont="1" applyFill="1" applyBorder="1" applyAlignment="1" applyProtection="1">
      <alignment horizontal="left" vertical="center"/>
      <protection locked="0"/>
    </xf>
    <xf numFmtId="210" fontId="2" fillId="0" borderId="0" xfId="200" applyNumberFormat="1" applyFont="1" applyFill="1" applyAlignment="1" applyProtection="1">
      <alignment horizontal="left" vertical="center"/>
      <protection locked="0"/>
    </xf>
    <xf numFmtId="43" fontId="7" fillId="0" borderId="0" xfId="18" applyFont="1" applyFill="1" applyBorder="1" applyAlignment="1" applyProtection="1">
      <alignment horizontal="right" vertical="center"/>
      <protection locked="0"/>
    </xf>
    <xf numFmtId="210" fontId="51" fillId="0" borderId="0" xfId="200" applyNumberFormat="1" applyFont="1" applyFill="1" applyAlignment="1" applyProtection="1">
      <alignment horizontal="right" vertical="center"/>
      <protection locked="0"/>
    </xf>
    <xf numFmtId="227" fontId="7" fillId="0" borderId="7" xfId="200" applyNumberFormat="1" applyFont="1" applyFill="1" applyBorder="1" applyAlignment="1" applyProtection="1">
      <alignment horizontal="left" vertical="center"/>
      <protection locked="0"/>
    </xf>
    <xf numFmtId="227" fontId="2" fillId="0" borderId="7" xfId="200" applyNumberFormat="1" applyFont="1" applyFill="1" applyBorder="1" applyAlignment="1" applyProtection="1">
      <alignment horizontal="left" vertical="center"/>
      <protection locked="0"/>
    </xf>
    <xf numFmtId="227" fontId="14" fillId="0" borderId="7" xfId="200" applyNumberFormat="1" applyFont="1" applyFill="1" applyBorder="1" applyAlignment="1" applyProtection="1">
      <alignment horizontal="left" vertical="center"/>
      <protection locked="0"/>
    </xf>
    <xf numFmtId="227" fontId="14" fillId="0" borderId="7" xfId="404" applyNumberFormat="1" applyFont="1" applyFill="1" applyBorder="1" applyAlignment="1" applyProtection="1">
      <alignment horizontal="left" vertical="center"/>
      <protection locked="0"/>
    </xf>
    <xf numFmtId="0" fontId="7" fillId="0" borderId="0" xfId="417" applyFont="1">
      <alignment vertical="center"/>
    </xf>
    <xf numFmtId="0" fontId="7" fillId="0" borderId="0" xfId="417" applyFont="1" applyAlignment="1">
      <alignment horizontal="center" vertical="center"/>
    </xf>
    <xf numFmtId="0" fontId="0" fillId="0" borderId="0" xfId="417" applyFont="1">
      <alignment vertical="center"/>
    </xf>
    <xf numFmtId="0" fontId="52" fillId="0" borderId="0" xfId="417" applyFont="1" applyAlignment="1">
      <alignment horizontal="center" vertical="center"/>
    </xf>
    <xf numFmtId="1" fontId="7" fillId="0" borderId="0" xfId="417" applyNumberFormat="1" applyFont="1" applyBorder="1">
      <alignment vertical="center"/>
    </xf>
    <xf numFmtId="0" fontId="7" fillId="0" borderId="0" xfId="417" applyFont="1" applyBorder="1">
      <alignment vertical="center"/>
    </xf>
    <xf numFmtId="1" fontId="7" fillId="0" borderId="23" xfId="417" applyNumberFormat="1" applyFont="1" applyBorder="1" applyAlignment="1">
      <alignment horizontal="center" vertical="center"/>
    </xf>
    <xf numFmtId="0" fontId="7" fillId="0" borderId="7" xfId="417" applyFont="1" applyFill="1" applyBorder="1" applyAlignment="1">
      <alignment horizontal="center" vertical="center"/>
    </xf>
    <xf numFmtId="0" fontId="7" fillId="0" borderId="7" xfId="417" applyFont="1" applyFill="1" applyBorder="1">
      <alignment vertical="center"/>
    </xf>
    <xf numFmtId="227" fontId="7" fillId="0" borderId="7" xfId="417" applyNumberFormat="1" applyFont="1" applyFill="1" applyBorder="1">
      <alignment vertical="center"/>
    </xf>
    <xf numFmtId="0" fontId="7" fillId="0" borderId="0" xfId="417" applyFont="1" applyAlignment="1">
      <alignment horizontal="right" vertical="center"/>
    </xf>
    <xf numFmtId="0" fontId="52" fillId="0" borderId="0" xfId="0" applyFont="1" applyAlignment="1">
      <alignment horizontal="center"/>
    </xf>
    <xf numFmtId="1" fontId="2" fillId="0" borderId="0" xfId="0" applyNumberFormat="1" applyFont="1"/>
    <xf numFmtId="0" fontId="2" fillId="0" borderId="0" xfId="0" applyFont="1"/>
    <xf numFmtId="1" fontId="7" fillId="0" borderId="0" xfId="0" applyNumberFormat="1" applyFont="1" applyAlignment="1">
      <alignment horizontal="center"/>
    </xf>
    <xf numFmtId="0" fontId="2" fillId="0" borderId="0" xfId="0" applyFont="1" applyAlignment="1">
      <alignment horizontal="right"/>
    </xf>
    <xf numFmtId="0" fontId="2" fillId="0" borderId="25" xfId="0" applyFont="1" applyBorder="1" applyAlignment="1">
      <alignment horizontal="center" vertical="center"/>
    </xf>
    <xf numFmtId="49" fontId="2" fillId="0" borderId="7" xfId="0" applyNumberFormat="1" applyFont="1" applyBorder="1" applyAlignment="1">
      <alignment horizontal="center" vertical="center"/>
    </xf>
    <xf numFmtId="227" fontId="14" fillId="0" borderId="7" xfId="0" applyNumberFormat="1"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Border="1" applyAlignment="1"/>
    <xf numFmtId="0" fontId="2" fillId="0" borderId="0" xfId="0" applyFont="1" applyAlignment="1">
      <alignment horizontal="left"/>
    </xf>
    <xf numFmtId="0" fontId="7" fillId="0" borderId="0" xfId="0" applyFont="1" applyAlignment="1">
      <alignment horizontal="right"/>
    </xf>
    <xf numFmtId="49" fontId="2" fillId="0" borderId="7" xfId="0" applyNumberFormat="1" applyFont="1" applyBorder="1" applyAlignment="1">
      <alignment horizontal="left" vertical="center"/>
    </xf>
    <xf numFmtId="227" fontId="7" fillId="0" borderId="7" xfId="0" applyNumberFormat="1" applyFont="1" applyBorder="1" applyAlignment="1">
      <alignment horizontal="left" vertical="center"/>
    </xf>
    <xf numFmtId="49" fontId="2" fillId="0" borderId="7" xfId="0" applyNumberFormat="1" applyFont="1" applyBorder="1" applyAlignment="1">
      <alignment horizontal="right" vertical="center"/>
    </xf>
    <xf numFmtId="0" fontId="7" fillId="0" borderId="7" xfId="417" applyFont="1" applyBorder="1" applyAlignment="1">
      <alignment horizontal="center" vertical="center"/>
    </xf>
    <xf numFmtId="0" fontId="49" fillId="0" borderId="0" xfId="376" applyFont="1" applyAlignment="1" applyProtection="1">
      <alignment vertical="center"/>
      <protection locked="0"/>
    </xf>
    <xf numFmtId="0" fontId="7" fillId="0" borderId="0" xfId="376" applyFont="1" applyAlignment="1" applyProtection="1">
      <alignment horizontal="center" vertical="center"/>
      <protection locked="0"/>
    </xf>
    <xf numFmtId="0" fontId="14" fillId="0" borderId="0" xfId="418" applyFont="1" applyAlignment="1" applyProtection="1">
      <alignment vertical="center"/>
      <protection locked="0"/>
    </xf>
    <xf numFmtId="0" fontId="7" fillId="0" borderId="0" xfId="418" applyFont="1" applyAlignment="1" applyProtection="1">
      <alignment vertical="center"/>
      <protection locked="0"/>
    </xf>
    <xf numFmtId="0" fontId="7" fillId="0" borderId="0" xfId="418" applyFont="1" applyAlignment="1" applyProtection="1">
      <alignment horizontal="left" vertical="center"/>
      <protection locked="0"/>
    </xf>
    <xf numFmtId="0" fontId="7" fillId="0" borderId="0" xfId="376" applyFont="1" applyAlignment="1" applyProtection="1">
      <alignment vertical="center"/>
      <protection locked="0"/>
    </xf>
    <xf numFmtId="0" fontId="49" fillId="0" borderId="0" xfId="418" applyFont="1" applyAlignment="1" applyProtection="1">
      <alignment horizontal="center" vertical="center"/>
      <protection locked="0"/>
    </xf>
    <xf numFmtId="0" fontId="52" fillId="0" borderId="0" xfId="418" applyFont="1" applyAlignment="1" applyProtection="1">
      <alignment horizontal="center" vertical="center"/>
      <protection locked="0"/>
    </xf>
    <xf numFmtId="0" fontId="7" fillId="0" borderId="0" xfId="418" applyNumberFormat="1" applyFont="1" applyAlignment="1" applyProtection="1">
      <alignment horizontal="center" vertical="center"/>
      <protection locked="0"/>
    </xf>
    <xf numFmtId="0" fontId="53" fillId="0" borderId="0" xfId="418" applyFont="1" applyAlignment="1" applyProtection="1">
      <alignment horizontal="left" vertical="center"/>
      <protection locked="0"/>
    </xf>
    <xf numFmtId="0" fontId="7" fillId="0" borderId="0" xfId="418" applyFont="1" applyAlignment="1" applyProtection="1">
      <alignment horizontal="center" vertical="center"/>
      <protection locked="0"/>
    </xf>
    <xf numFmtId="0" fontId="51" fillId="0" borderId="34" xfId="376" applyFont="1" applyBorder="1" applyAlignment="1" applyProtection="1">
      <alignment horizontal="center" vertical="center" wrapText="1"/>
      <protection locked="0"/>
    </xf>
    <xf numFmtId="0" fontId="51" fillId="0" borderId="35" xfId="418" applyFont="1" applyBorder="1" applyAlignment="1" applyProtection="1">
      <alignment horizontal="center" vertical="center"/>
      <protection locked="0"/>
    </xf>
    <xf numFmtId="0" fontId="2" fillId="0" borderId="36" xfId="376" applyNumberFormat="1" applyFont="1" applyBorder="1" applyAlignment="1" applyProtection="1">
      <alignment horizontal="center" vertical="center"/>
      <protection locked="0"/>
    </xf>
    <xf numFmtId="0" fontId="7" fillId="0" borderId="37" xfId="376" applyNumberFormat="1" applyFont="1" applyBorder="1" applyAlignment="1" applyProtection="1">
      <alignment horizontal="center" vertical="center"/>
      <protection locked="0"/>
    </xf>
    <xf numFmtId="0" fontId="7" fillId="0" borderId="38" xfId="376" applyNumberFormat="1" applyFont="1" applyBorder="1" applyAlignment="1" applyProtection="1">
      <alignment horizontal="center" vertical="center"/>
      <protection locked="0"/>
    </xf>
    <xf numFmtId="0" fontId="14" fillId="0" borderId="39" xfId="376" applyFont="1" applyBorder="1" applyAlignment="1" applyProtection="1">
      <alignment horizontal="center" vertical="center" wrapText="1"/>
      <protection locked="0"/>
    </xf>
    <xf numFmtId="0" fontId="51" fillId="0" borderId="7" xfId="418" applyFont="1" applyBorder="1" applyAlignment="1" applyProtection="1">
      <alignment horizontal="center" vertical="center"/>
      <protection locked="0"/>
    </xf>
    <xf numFmtId="0" fontId="7" fillId="0" borderId="8" xfId="376" applyFont="1" applyBorder="1" applyAlignment="1" applyProtection="1">
      <alignment horizontal="center" vertical="center"/>
      <protection locked="0"/>
    </xf>
    <xf numFmtId="0" fontId="7" fillId="0" borderId="24" xfId="376" applyFont="1" applyBorder="1" applyAlignment="1" applyProtection="1">
      <alignment horizontal="center" vertical="center"/>
      <protection locked="0"/>
    </xf>
    <xf numFmtId="0" fontId="7" fillId="0" borderId="9" xfId="376" applyFont="1" applyBorder="1" applyAlignment="1" applyProtection="1">
      <alignment horizontal="center" vertical="center"/>
      <protection locked="0"/>
    </xf>
    <xf numFmtId="0" fontId="14" fillId="0" borderId="7" xfId="418" applyFont="1" applyBorder="1" applyAlignment="1" applyProtection="1">
      <alignment horizontal="center" vertical="center"/>
      <protection locked="0"/>
    </xf>
    <xf numFmtId="0" fontId="51" fillId="0" borderId="40" xfId="418" applyFont="1" applyBorder="1" applyAlignment="1" applyProtection="1">
      <alignment horizontal="center" vertical="center"/>
      <protection locked="0"/>
    </xf>
    <xf numFmtId="0" fontId="2" fillId="0" borderId="8" xfId="376" applyFont="1" applyBorder="1" applyAlignment="1" applyProtection="1">
      <alignment horizontal="center" vertical="center"/>
      <protection locked="0"/>
    </xf>
    <xf numFmtId="0" fontId="51" fillId="0" borderId="7" xfId="376" applyFont="1" applyBorder="1" applyAlignment="1" applyProtection="1">
      <alignment horizontal="center" vertical="center"/>
      <protection locked="0"/>
    </xf>
    <xf numFmtId="0" fontId="7" fillId="0" borderId="7" xfId="376" applyFont="1" applyBorder="1" applyAlignment="1" applyProtection="1">
      <alignment vertical="center"/>
      <protection locked="0"/>
    </xf>
    <xf numFmtId="0" fontId="51" fillId="0" borderId="40" xfId="376" applyFont="1" applyBorder="1" applyAlignment="1" applyProtection="1">
      <alignment horizontal="center" vertical="center"/>
      <protection locked="0"/>
    </xf>
    <xf numFmtId="0" fontId="7" fillId="0" borderId="7" xfId="376" applyFont="1" applyBorder="1" applyAlignment="1" applyProtection="1">
      <alignment horizontal="center" vertical="center"/>
      <protection locked="0"/>
    </xf>
    <xf numFmtId="0" fontId="14" fillId="0" borderId="7" xfId="376" applyFont="1" applyBorder="1" applyAlignment="1" applyProtection="1">
      <alignment horizontal="center" vertical="center"/>
      <protection locked="0"/>
    </xf>
    <xf numFmtId="0" fontId="2" fillId="0" borderId="8" xfId="376" applyFont="1" applyBorder="1" applyAlignment="1" applyProtection="1">
      <alignment horizontal="center" vertical="center" wrapText="1"/>
      <protection locked="0"/>
    </xf>
    <xf numFmtId="0" fontId="0" fillId="0" borderId="24" xfId="0" applyFont="1" applyBorder="1" applyAlignment="1">
      <alignment wrapText="1"/>
    </xf>
    <xf numFmtId="0" fontId="0" fillId="0" borderId="9" xfId="0" applyFont="1" applyBorder="1" applyAlignment="1">
      <alignment wrapText="1"/>
    </xf>
    <xf numFmtId="0" fontId="2" fillId="0" borderId="7" xfId="376" applyFont="1" applyBorder="1" applyAlignment="1" applyProtection="1">
      <alignment vertical="center"/>
      <protection locked="0"/>
    </xf>
    <xf numFmtId="43" fontId="7" fillId="0" borderId="7" xfId="18" applyFont="1" applyBorder="1" applyAlignment="1" applyProtection="1">
      <alignment vertical="center"/>
      <protection locked="0"/>
    </xf>
    <xf numFmtId="43" fontId="7" fillId="0" borderId="7" xfId="376" applyNumberFormat="1" applyFont="1" applyBorder="1" applyAlignment="1" applyProtection="1">
      <alignment vertical="center"/>
      <protection locked="0"/>
    </xf>
    <xf numFmtId="0" fontId="51" fillId="0" borderId="7" xfId="376" applyFont="1" applyBorder="1" applyAlignment="1" applyProtection="1">
      <alignment vertical="center"/>
      <protection locked="0"/>
    </xf>
    <xf numFmtId="0" fontId="51" fillId="0" borderId="41" xfId="376" applyFont="1" applyBorder="1" applyAlignment="1" applyProtection="1">
      <alignment horizontal="center" vertical="center"/>
      <protection locked="0"/>
    </xf>
    <xf numFmtId="0" fontId="7" fillId="0" borderId="5" xfId="376" applyFont="1" applyBorder="1" applyAlignment="1" applyProtection="1">
      <alignment horizontal="left" vertical="center"/>
      <protection locked="0"/>
    </xf>
    <xf numFmtId="0" fontId="51" fillId="0" borderId="5" xfId="418" applyFont="1" applyBorder="1" applyAlignment="1" applyProtection="1">
      <alignment horizontal="center" vertical="center"/>
      <protection locked="0"/>
    </xf>
    <xf numFmtId="0" fontId="7" fillId="0" borderId="5" xfId="376" applyFont="1" applyBorder="1" applyAlignment="1" applyProtection="1">
      <alignment vertical="center"/>
      <protection locked="0"/>
    </xf>
    <xf numFmtId="0" fontId="51" fillId="0" borderId="5" xfId="376" applyFont="1" applyBorder="1" applyAlignment="1" applyProtection="1">
      <alignment vertical="center"/>
      <protection locked="0"/>
    </xf>
    <xf numFmtId="58" fontId="7" fillId="0" borderId="5" xfId="376" applyNumberFormat="1" applyFont="1" applyBorder="1" applyAlignment="1" applyProtection="1">
      <alignment vertical="center"/>
      <protection locked="0"/>
    </xf>
    <xf numFmtId="0" fontId="51" fillId="0" borderId="5" xfId="376" applyFont="1" applyBorder="1" applyAlignment="1" applyProtection="1">
      <alignment horizontal="center" vertical="center"/>
      <protection locked="0"/>
    </xf>
    <xf numFmtId="0" fontId="2" fillId="0" borderId="25" xfId="376" applyFont="1" applyBorder="1" applyAlignment="1" applyProtection="1">
      <alignment horizontal="center" vertical="center"/>
      <protection locked="0"/>
    </xf>
    <xf numFmtId="0" fontId="51" fillId="0" borderId="42" xfId="376" applyFont="1" applyBorder="1" applyAlignment="1" applyProtection="1">
      <alignment horizontal="center" vertical="center"/>
      <protection locked="0"/>
    </xf>
    <xf numFmtId="0" fontId="14" fillId="0" borderId="43" xfId="376" applyFont="1" applyBorder="1" applyAlignment="1" applyProtection="1">
      <alignment horizontal="center" vertical="center"/>
      <protection locked="0"/>
    </xf>
    <xf numFmtId="0" fontId="14" fillId="0" borderId="44" xfId="376" applyFont="1" applyBorder="1" applyAlignment="1" applyProtection="1">
      <alignment horizontal="center" vertical="center"/>
      <protection locked="0"/>
    </xf>
    <xf numFmtId="0" fontId="51" fillId="0" borderId="36" xfId="376" applyFont="1" applyBorder="1" applyAlignment="1" applyProtection="1">
      <alignment horizontal="center" vertical="center"/>
      <protection locked="0"/>
    </xf>
    <xf numFmtId="0" fontId="14" fillId="0" borderId="45" xfId="376" applyFont="1" applyBorder="1" applyAlignment="1" applyProtection="1">
      <alignment horizontal="center" vertical="center"/>
      <protection locked="0"/>
    </xf>
    <xf numFmtId="0" fontId="14" fillId="0" borderId="23" xfId="376" applyFont="1" applyBorder="1" applyAlignment="1" applyProtection="1">
      <alignment horizontal="center" vertical="center"/>
      <protection locked="0"/>
    </xf>
    <xf numFmtId="0" fontId="14" fillId="0" borderId="28" xfId="376" applyFont="1" applyBorder="1" applyAlignment="1" applyProtection="1">
      <alignment horizontal="center" vertical="center"/>
      <protection locked="0"/>
    </xf>
    <xf numFmtId="0" fontId="7" fillId="0" borderId="40" xfId="376" applyFont="1" applyBorder="1" applyAlignment="1" applyProtection="1">
      <alignment horizontal="center" vertical="center"/>
      <protection locked="0"/>
    </xf>
    <xf numFmtId="0" fontId="2" fillId="0" borderId="8" xfId="427" applyFont="1" applyBorder="1" applyAlignment="1" applyProtection="1">
      <alignment horizontal="center"/>
      <protection locked="0"/>
    </xf>
    <xf numFmtId="0" fontId="7" fillId="0" borderId="24" xfId="427" applyFont="1" applyBorder="1" applyAlignment="1" applyProtection="1">
      <alignment horizontal="center"/>
      <protection locked="0"/>
    </xf>
    <xf numFmtId="0" fontId="7" fillId="0" borderId="9" xfId="427" applyFont="1" applyBorder="1" applyAlignment="1" applyProtection="1">
      <alignment horizontal="center"/>
      <protection locked="0"/>
    </xf>
    <xf numFmtId="4" fontId="7" fillId="0" borderId="7" xfId="427" applyNumberFormat="1" applyFont="1" applyBorder="1" applyAlignment="1" applyProtection="1">
      <alignment horizontal="right"/>
      <protection locked="0"/>
    </xf>
    <xf numFmtId="0" fontId="7" fillId="0" borderId="9" xfId="376" applyFont="1" applyBorder="1" applyAlignment="1" applyProtection="1">
      <alignment vertical="center"/>
      <protection locked="0"/>
    </xf>
    <xf numFmtId="0" fontId="2" fillId="0" borderId="41" xfId="376" applyFont="1" applyBorder="1" applyAlignment="1" applyProtection="1">
      <alignment horizontal="center" vertical="center"/>
      <protection locked="0"/>
    </xf>
    <xf numFmtId="0" fontId="7" fillId="0" borderId="25" xfId="376" applyFont="1" applyBorder="1" applyAlignment="1" applyProtection="1">
      <alignment horizontal="center" vertical="center"/>
      <protection locked="0"/>
    </xf>
    <xf numFmtId="0" fontId="7" fillId="0" borderId="20" xfId="376" applyFont="1" applyBorder="1" applyAlignment="1" applyProtection="1">
      <alignment horizontal="center" vertical="center"/>
      <protection locked="0"/>
    </xf>
    <xf numFmtId="0" fontId="7" fillId="0" borderId="21" xfId="376" applyFont="1" applyBorder="1" applyAlignment="1" applyProtection="1">
      <alignment horizontal="center" vertical="center"/>
      <protection locked="0"/>
    </xf>
    <xf numFmtId="4" fontId="7" fillId="0" borderId="21" xfId="376" applyNumberFormat="1" applyFont="1" applyBorder="1" applyAlignment="1" applyProtection="1">
      <alignment vertical="center"/>
      <protection locked="0"/>
    </xf>
    <xf numFmtId="0" fontId="51" fillId="0" borderId="16" xfId="376" applyFont="1" applyBorder="1" applyAlignment="1" applyProtection="1">
      <alignment horizontal="center" vertical="center"/>
      <protection locked="0"/>
    </xf>
    <xf numFmtId="0" fontId="14" fillId="0" borderId="37" xfId="376" applyFont="1" applyBorder="1" applyAlignment="1" applyProtection="1">
      <alignment horizontal="center" vertical="center"/>
      <protection locked="0"/>
    </xf>
    <xf numFmtId="0" fontId="14" fillId="0" borderId="38" xfId="376" applyFont="1" applyBorder="1" applyAlignment="1" applyProtection="1">
      <alignment horizontal="center" vertical="center"/>
      <protection locked="0"/>
    </xf>
    <xf numFmtId="43" fontId="2" fillId="0" borderId="8" xfId="399" applyNumberFormat="1" applyFont="1" applyFill="1" applyBorder="1" applyAlignment="1" applyProtection="1">
      <alignment horizontal="center"/>
      <protection locked="0"/>
    </xf>
    <xf numFmtId="43" fontId="2" fillId="0" borderId="24" xfId="399" applyNumberFormat="1" applyFont="1" applyFill="1" applyBorder="1" applyAlignment="1" applyProtection="1">
      <alignment horizontal="center"/>
      <protection locked="0"/>
    </xf>
    <xf numFmtId="43" fontId="2" fillId="0" borderId="9" xfId="399" applyNumberFormat="1" applyFont="1" applyFill="1" applyBorder="1" applyAlignment="1" applyProtection="1">
      <alignment horizontal="center"/>
      <protection locked="0"/>
    </xf>
    <xf numFmtId="0" fontId="7" fillId="0" borderId="41" xfId="376" applyFont="1" applyBorder="1" applyAlignment="1" applyProtection="1">
      <alignment horizontal="center" vertical="center"/>
      <protection locked="0"/>
    </xf>
    <xf numFmtId="43" fontId="7" fillId="0" borderId="8" xfId="399" applyNumberFormat="1" applyFont="1" applyFill="1" applyBorder="1" applyAlignment="1" applyProtection="1">
      <alignment horizontal="center"/>
      <protection locked="0"/>
    </xf>
    <xf numFmtId="43" fontId="7" fillId="0" borderId="24" xfId="399" applyNumberFormat="1" applyFont="1" applyFill="1" applyBorder="1" applyAlignment="1" applyProtection="1">
      <alignment horizontal="center"/>
      <protection locked="0"/>
    </xf>
    <xf numFmtId="43" fontId="7" fillId="0" borderId="9" xfId="399" applyNumberFormat="1" applyFont="1" applyFill="1" applyBorder="1" applyAlignment="1" applyProtection="1">
      <alignment horizontal="center"/>
      <protection locked="0"/>
    </xf>
    <xf numFmtId="0" fontId="51" fillId="0" borderId="46" xfId="376" applyFont="1" applyBorder="1" applyAlignment="1" applyProtection="1">
      <alignment horizontal="center" vertical="center"/>
      <protection locked="0"/>
    </xf>
    <xf numFmtId="0" fontId="14" fillId="0" borderId="9" xfId="376" applyFont="1" applyBorder="1" applyAlignment="1" applyProtection="1">
      <alignment horizontal="center" vertical="center"/>
      <protection locked="0"/>
    </xf>
    <xf numFmtId="0" fontId="51" fillId="0" borderId="47" xfId="376" applyFont="1" applyBorder="1" applyAlignment="1" applyProtection="1">
      <alignment horizontal="center" vertical="center"/>
      <protection locked="0"/>
    </xf>
    <xf numFmtId="0" fontId="14" fillId="0" borderId="48" xfId="376" applyFont="1" applyBorder="1" applyAlignment="1" applyProtection="1">
      <alignment horizontal="center" vertical="center"/>
      <protection locked="0"/>
    </xf>
    <xf numFmtId="0" fontId="7" fillId="0" borderId="49" xfId="376" applyFont="1" applyBorder="1" applyAlignment="1" applyProtection="1">
      <alignment horizontal="center" vertical="center"/>
      <protection locked="0"/>
    </xf>
    <xf numFmtId="0" fontId="7" fillId="0" borderId="50" xfId="376" applyFont="1" applyBorder="1" applyAlignment="1" applyProtection="1">
      <alignment horizontal="center" vertical="center"/>
      <protection locked="0"/>
    </xf>
    <xf numFmtId="0" fontId="54" fillId="0" borderId="51" xfId="376" applyFont="1" applyBorder="1" applyAlignment="1" applyProtection="1">
      <alignment horizontal="left" vertical="center"/>
      <protection locked="0"/>
    </xf>
    <xf numFmtId="0" fontId="14" fillId="0" borderId="51" xfId="376" applyFont="1" applyBorder="1" applyAlignment="1" applyProtection="1">
      <alignment horizontal="center" vertical="center"/>
      <protection locked="0"/>
    </xf>
    <xf numFmtId="0" fontId="7" fillId="0" borderId="0" xfId="376" applyFont="1" applyBorder="1" applyAlignment="1" applyProtection="1">
      <alignment horizontal="center" vertical="center"/>
      <protection locked="0"/>
    </xf>
    <xf numFmtId="0" fontId="51" fillId="0" borderId="39" xfId="376" applyFont="1" applyBorder="1" applyAlignment="1" applyProtection="1">
      <alignment horizontal="center" vertical="center"/>
      <protection locked="0"/>
    </xf>
    <xf numFmtId="0" fontId="51" fillId="0" borderId="22" xfId="376" applyFont="1" applyBorder="1" applyAlignment="1" applyProtection="1">
      <alignment horizontal="center" vertical="center"/>
      <protection locked="0"/>
    </xf>
    <xf numFmtId="0" fontId="14" fillId="0" borderId="52" xfId="376" applyFont="1" applyBorder="1" applyAlignment="1" applyProtection="1">
      <alignment horizontal="center" vertical="center"/>
      <protection locked="0"/>
    </xf>
    <xf numFmtId="0" fontId="51" fillId="0" borderId="52" xfId="376" applyFont="1" applyBorder="1" applyAlignment="1" applyProtection="1">
      <alignment horizontal="center" vertical="center"/>
      <protection locked="0"/>
    </xf>
    <xf numFmtId="0" fontId="14" fillId="0" borderId="40" xfId="376" applyFont="1" applyBorder="1" applyAlignment="1" applyProtection="1">
      <alignment horizontal="center" vertical="center"/>
      <protection locked="0"/>
    </xf>
    <xf numFmtId="0" fontId="7" fillId="0" borderId="7" xfId="418" applyFont="1" applyBorder="1" applyAlignment="1" applyProtection="1">
      <alignment horizontal="center" vertical="center"/>
      <protection locked="0"/>
    </xf>
    <xf numFmtId="0" fontId="51" fillId="0" borderId="7" xfId="376" applyNumberFormat="1" applyFont="1" applyBorder="1" applyAlignment="1" applyProtection="1">
      <alignment horizontal="center" vertical="center"/>
      <protection locked="0"/>
    </xf>
    <xf numFmtId="0" fontId="14" fillId="0" borderId="7" xfId="376" applyNumberFormat="1" applyFont="1" applyBorder="1" applyAlignment="1" applyProtection="1">
      <alignment horizontal="center" vertical="center"/>
      <protection locked="0"/>
    </xf>
    <xf numFmtId="0" fontId="51" fillId="0" borderId="40" xfId="376" applyFont="1" applyBorder="1" applyAlignment="1" applyProtection="1">
      <alignment horizontal="left" vertical="center"/>
      <protection locked="0"/>
    </xf>
    <xf numFmtId="0" fontId="51" fillId="0" borderId="8" xfId="376" applyNumberFormat="1" applyFont="1" applyBorder="1" applyAlignment="1" applyProtection="1">
      <alignment horizontal="center" vertical="center"/>
      <protection locked="0"/>
    </xf>
    <xf numFmtId="0" fontId="51" fillId="0" borderId="24" xfId="376" applyNumberFormat="1" applyFont="1" applyBorder="1" applyAlignment="1" applyProtection="1">
      <alignment horizontal="center" vertical="center"/>
      <protection locked="0"/>
    </xf>
    <xf numFmtId="0" fontId="2" fillId="0" borderId="7" xfId="376" applyFont="1" applyBorder="1" applyAlignment="1" applyProtection="1">
      <alignment horizontal="center" vertical="center"/>
      <protection locked="0"/>
    </xf>
    <xf numFmtId="0" fontId="14" fillId="0" borderId="7" xfId="376" applyNumberFormat="1" applyFont="1" applyBorder="1" applyAlignment="1" applyProtection="1">
      <alignment horizontal="left" vertical="center"/>
      <protection locked="0"/>
    </xf>
    <xf numFmtId="0" fontId="51" fillId="0" borderId="53" xfId="376" applyFont="1" applyBorder="1" applyAlignment="1" applyProtection="1">
      <alignment horizontal="left" vertical="center"/>
      <protection locked="0"/>
    </xf>
    <xf numFmtId="0" fontId="14" fillId="0" borderId="54" xfId="376" applyFont="1" applyBorder="1" applyAlignment="1" applyProtection="1">
      <alignment horizontal="left" vertical="center"/>
      <protection locked="0"/>
    </xf>
    <xf numFmtId="0" fontId="2" fillId="0" borderId="6" xfId="376" applyFont="1" applyBorder="1" applyAlignment="1" applyProtection="1">
      <alignment horizontal="center" vertical="center"/>
      <protection locked="0"/>
    </xf>
    <xf numFmtId="0" fontId="7" fillId="0" borderId="6" xfId="376" applyFont="1" applyBorder="1" applyAlignment="1" applyProtection="1">
      <alignment horizontal="center" vertical="center"/>
      <protection locked="0"/>
    </xf>
    <xf numFmtId="0" fontId="14" fillId="0" borderId="0" xfId="376" applyFont="1" applyBorder="1" applyAlignment="1" applyProtection="1">
      <alignment horizontal="center" vertical="center"/>
      <protection locked="0"/>
    </xf>
    <xf numFmtId="0" fontId="2" fillId="0" borderId="0" xfId="418" applyFont="1" applyAlignment="1" applyProtection="1">
      <alignment horizontal="right" vertical="center"/>
      <protection locked="0"/>
    </xf>
    <xf numFmtId="0" fontId="2" fillId="0" borderId="55" xfId="376" applyFont="1" applyBorder="1" applyAlignment="1" applyProtection="1">
      <alignment horizontal="center" vertical="center"/>
      <protection locked="0"/>
    </xf>
    <xf numFmtId="0" fontId="51" fillId="0" borderId="55" xfId="376" applyFont="1" applyBorder="1" applyAlignment="1" applyProtection="1">
      <alignment horizontal="center" vertical="center"/>
      <protection locked="0"/>
    </xf>
    <xf numFmtId="0" fontId="7" fillId="0" borderId="56" xfId="376" applyFont="1" applyBorder="1" applyAlignment="1" applyProtection="1">
      <alignment horizontal="center" vertical="center"/>
      <protection locked="0"/>
    </xf>
    <xf numFmtId="0" fontId="7" fillId="0" borderId="22" xfId="376" applyFont="1" applyBorder="1" applyAlignment="1" applyProtection="1">
      <alignment horizontal="center" vertical="center"/>
      <protection locked="0"/>
    </xf>
    <xf numFmtId="0" fontId="14" fillId="0" borderId="22" xfId="376" applyFont="1" applyBorder="1" applyAlignment="1" applyProtection="1">
      <alignment horizontal="center" vertical="center"/>
      <protection locked="0"/>
    </xf>
    <xf numFmtId="0" fontId="7" fillId="0" borderId="57" xfId="376" applyFont="1" applyBorder="1" applyAlignment="1" applyProtection="1">
      <alignment horizontal="center" vertical="center"/>
      <protection locked="0"/>
    </xf>
    <xf numFmtId="0" fontId="7" fillId="0" borderId="58" xfId="376" applyFont="1" applyBorder="1" applyAlignment="1" applyProtection="1">
      <alignment horizontal="center" vertical="center"/>
      <protection locked="0"/>
    </xf>
    <xf numFmtId="14" fontId="7" fillId="0" borderId="7" xfId="376" applyNumberFormat="1" applyFont="1" applyBorder="1" applyAlignment="1" applyProtection="1">
      <alignment horizontal="center" vertical="center"/>
      <protection locked="0"/>
    </xf>
    <xf numFmtId="0" fontId="7" fillId="0" borderId="58" xfId="418" applyFont="1" applyBorder="1" applyAlignment="1" applyProtection="1">
      <alignment horizontal="center" vertical="center"/>
      <protection locked="0"/>
    </xf>
    <xf numFmtId="226" fontId="7" fillId="0" borderId="8" xfId="376" applyNumberFormat="1" applyFont="1" applyBorder="1" applyAlignment="1" applyProtection="1">
      <alignment horizontal="center" vertical="center"/>
      <protection locked="0"/>
    </xf>
    <xf numFmtId="226" fontId="7" fillId="0" borderId="59" xfId="376" applyNumberFormat="1" applyFont="1" applyBorder="1" applyAlignment="1" applyProtection="1">
      <alignment horizontal="center" vertical="center"/>
      <protection locked="0"/>
    </xf>
    <xf numFmtId="0" fontId="7" fillId="0" borderId="58" xfId="376" applyFont="1" applyBorder="1" applyAlignment="1" applyProtection="1">
      <alignment vertical="center"/>
      <protection locked="0"/>
    </xf>
    <xf numFmtId="0" fontId="7" fillId="0" borderId="60" xfId="376" applyFont="1" applyBorder="1" applyAlignment="1" applyProtection="1">
      <alignment horizontal="center" vertical="center"/>
      <protection locked="0"/>
    </xf>
    <xf numFmtId="0" fontId="14" fillId="0" borderId="17" xfId="376" applyFont="1" applyBorder="1" applyAlignment="1" applyProtection="1">
      <alignment horizontal="center" vertical="center"/>
      <protection locked="0"/>
    </xf>
    <xf numFmtId="0" fontId="51" fillId="0" borderId="58" xfId="418" applyFont="1" applyBorder="1" applyAlignment="1" applyProtection="1">
      <alignment horizontal="center" vertical="center"/>
      <protection locked="0"/>
    </xf>
    <xf numFmtId="9" fontId="7" fillId="0" borderId="7" xfId="22" applyFont="1" applyBorder="1" applyAlignment="1" applyProtection="1">
      <alignment horizontal="right"/>
      <protection locked="0"/>
    </xf>
    <xf numFmtId="9" fontId="7" fillId="0" borderId="58" xfId="22" applyFont="1" applyBorder="1" applyAlignment="1" applyProtection="1">
      <alignment horizontal="right"/>
      <protection locked="0"/>
    </xf>
    <xf numFmtId="4" fontId="7" fillId="0" borderId="5" xfId="376" applyNumberFormat="1" applyFont="1" applyBorder="1" applyAlignment="1" applyProtection="1">
      <alignment vertical="center"/>
      <protection locked="0"/>
    </xf>
    <xf numFmtId="0" fontId="7" fillId="0" borderId="61" xfId="376" applyFont="1" applyBorder="1" applyAlignment="1" applyProtection="1">
      <alignment vertical="center"/>
      <protection locked="0"/>
    </xf>
    <xf numFmtId="0" fontId="51" fillId="0" borderId="35" xfId="376" applyFont="1" applyBorder="1" applyAlignment="1" applyProtection="1">
      <alignment horizontal="center" vertical="center"/>
      <protection locked="0"/>
    </xf>
    <xf numFmtId="0" fontId="51" fillId="0" borderId="62" xfId="376" applyFont="1" applyBorder="1" applyAlignment="1" applyProtection="1">
      <alignment horizontal="center" vertical="center"/>
      <protection locked="0"/>
    </xf>
    <xf numFmtId="10" fontId="7" fillId="0" borderId="7" xfId="22" applyNumberFormat="1" applyFont="1" applyBorder="1" applyAlignment="1" applyProtection="1">
      <alignment horizontal="center"/>
      <protection locked="0"/>
    </xf>
    <xf numFmtId="0" fontId="2" fillId="0" borderId="58" xfId="376" applyFont="1" applyBorder="1" applyAlignment="1" applyProtection="1">
      <alignment horizontal="center" vertical="center"/>
      <protection locked="0"/>
    </xf>
    <xf numFmtId="0" fontId="7" fillId="0" borderId="20" xfId="376" applyFont="1" applyBorder="1" applyAlignment="1" applyProtection="1">
      <alignment vertical="center"/>
      <protection locked="0"/>
    </xf>
    <xf numFmtId="0" fontId="7" fillId="0" borderId="63" xfId="376" applyFont="1" applyBorder="1" applyAlignment="1" applyProtection="1">
      <alignment horizontal="center" vertical="center"/>
      <protection locked="0"/>
    </xf>
    <xf numFmtId="0" fontId="7" fillId="0" borderId="51" xfId="376" applyFont="1" applyBorder="1" applyAlignment="1" applyProtection="1">
      <alignment horizontal="center" vertical="center"/>
      <protection locked="0"/>
    </xf>
    <xf numFmtId="0" fontId="14" fillId="0" borderId="57" xfId="376" applyFont="1" applyBorder="1" applyAlignment="1" applyProtection="1">
      <alignment horizontal="center" vertical="center"/>
      <protection locked="0"/>
    </xf>
    <xf numFmtId="0" fontId="7" fillId="0" borderId="7" xfId="376" applyNumberFormat="1" applyFont="1" applyBorder="1" applyAlignment="1" applyProtection="1">
      <alignment horizontal="center" vertical="center"/>
      <protection locked="0"/>
    </xf>
    <xf numFmtId="0" fontId="7" fillId="0" borderId="58" xfId="376" applyNumberFormat="1" applyFont="1" applyBorder="1" applyAlignment="1" applyProtection="1">
      <alignment horizontal="center" vertical="center"/>
      <protection locked="0"/>
    </xf>
    <xf numFmtId="0" fontId="14" fillId="0" borderId="58" xfId="376" applyFont="1" applyBorder="1" applyAlignment="1" applyProtection="1">
      <alignment horizontal="center" vertical="center"/>
      <protection locked="0"/>
    </xf>
    <xf numFmtId="0" fontId="51" fillId="0" borderId="59" xfId="376" applyNumberFormat="1" applyFont="1" applyBorder="1" applyAlignment="1" applyProtection="1">
      <alignment horizontal="center" vertical="center"/>
      <protection locked="0"/>
    </xf>
    <xf numFmtId="0" fontId="7" fillId="0" borderId="64" xfId="376" applyFont="1" applyBorder="1" applyAlignment="1" applyProtection="1">
      <alignment vertical="center"/>
      <protection locked="0"/>
    </xf>
    <xf numFmtId="0" fontId="0" fillId="6" borderId="0" xfId="0" applyFill="1"/>
    <xf numFmtId="0" fontId="55" fillId="0" borderId="0" xfId="0" applyFont="1" applyFill="1" applyAlignment="1">
      <alignment horizontal="centerContinuous"/>
    </xf>
    <xf numFmtId="0" fontId="56" fillId="0" borderId="0" xfId="0" applyFont="1" applyFill="1" applyAlignment="1">
      <alignment horizontal="centerContinuous"/>
    </xf>
    <xf numFmtId="0" fontId="12" fillId="6" borderId="65" xfId="19" applyNumberFormat="1" applyFont="1" applyFill="1" applyBorder="1" applyAlignment="1" applyProtection="1"/>
    <xf numFmtId="0" fontId="11" fillId="6" borderId="65" xfId="19" applyFill="1" applyBorder="1" applyAlignment="1" applyProtection="1"/>
    <xf numFmtId="0" fontId="57" fillId="6" borderId="65" xfId="0" applyFont="1" applyFill="1" applyBorder="1"/>
    <xf numFmtId="0" fontId="58" fillId="6" borderId="0" xfId="0" applyFont="1" applyFill="1" applyBorder="1" applyAlignment="1">
      <alignment horizontal="right"/>
    </xf>
    <xf numFmtId="0" fontId="59" fillId="6" borderId="0" xfId="0" applyFont="1" applyFill="1" applyBorder="1"/>
    <xf numFmtId="0" fontId="60" fillId="6" borderId="0" xfId="0" applyFont="1" applyFill="1" applyBorder="1"/>
    <xf numFmtId="0" fontId="61" fillId="6" borderId="0" xfId="0" applyNumberFormat="1" applyFont="1" applyFill="1" applyBorder="1" applyAlignment="1">
      <alignment horizontal="right"/>
    </xf>
    <xf numFmtId="0" fontId="61" fillId="6" borderId="0" xfId="0" applyFont="1" applyFill="1" applyBorder="1"/>
    <xf numFmtId="0" fontId="48" fillId="6" borderId="0" xfId="0" applyFont="1" applyFill="1" applyBorder="1"/>
    <xf numFmtId="49" fontId="48" fillId="6" borderId="0" xfId="18" applyNumberFormat="1" applyFont="1" applyFill="1" applyAlignment="1">
      <alignment horizontal="centerContinuous" vertical="center"/>
    </xf>
    <xf numFmtId="0" fontId="62" fillId="6" borderId="0" xfId="0" applyNumberFormat="1" applyFont="1" applyFill="1" applyBorder="1" applyAlignment="1">
      <alignment horizontal="right"/>
    </xf>
    <xf numFmtId="0" fontId="63" fillId="6" borderId="0" xfId="0" applyFont="1" applyFill="1" applyBorder="1"/>
    <xf numFmtId="0" fontId="64" fillId="6" borderId="0" xfId="0" applyFont="1" applyFill="1" applyBorder="1"/>
    <xf numFmtId="0" fontId="65" fillId="6" borderId="0" xfId="0" applyNumberFormat="1" applyFont="1" applyFill="1" applyBorder="1" applyAlignment="1">
      <alignment horizontal="left"/>
    </xf>
    <xf numFmtId="0" fontId="65" fillId="6" borderId="0" xfId="0" applyFont="1" applyFill="1" applyBorder="1"/>
    <xf numFmtId="0" fontId="66" fillId="6" borderId="0" xfId="0" applyFont="1" applyFill="1"/>
    <xf numFmtId="0" fontId="66" fillId="6" borderId="0" xfId="0" applyFont="1" applyFill="1" applyBorder="1"/>
    <xf numFmtId="0" fontId="57" fillId="6" borderId="0" xfId="0" applyFont="1" applyFill="1" applyBorder="1" applyAlignment="1">
      <alignment vertical="top"/>
    </xf>
    <xf numFmtId="0" fontId="67" fillId="6" borderId="0" xfId="0" applyFont="1" applyFill="1" applyBorder="1" applyAlignment="1">
      <alignment vertical="top"/>
    </xf>
    <xf numFmtId="0" fontId="68" fillId="6" borderId="0" xfId="0" applyFont="1" applyFill="1" applyBorder="1" applyAlignment="1">
      <alignment vertical="top"/>
    </xf>
    <xf numFmtId="0" fontId="57" fillId="6" borderId="0" xfId="0" applyFont="1" applyFill="1" applyAlignment="1">
      <alignment vertical="top"/>
    </xf>
    <xf numFmtId="0" fontId="69" fillId="6" borderId="0" xfId="0" applyFont="1" applyFill="1" applyBorder="1" applyAlignment="1">
      <alignment vertical="top"/>
    </xf>
    <xf numFmtId="0" fontId="67" fillId="6" borderId="0" xfId="0" applyFont="1" applyFill="1" applyBorder="1" applyAlignment="1" applyProtection="1">
      <alignment vertical="top"/>
      <protection locked="0"/>
    </xf>
    <xf numFmtId="0" fontId="70" fillId="6" borderId="0" xfId="0" applyFont="1" applyFill="1" applyBorder="1" applyAlignment="1" applyProtection="1">
      <alignment vertical="top"/>
      <protection locked="0"/>
    </xf>
    <xf numFmtId="0" fontId="69" fillId="6" borderId="0" xfId="0" applyFont="1" applyFill="1" applyBorder="1" applyAlignment="1">
      <alignment vertical="center"/>
    </xf>
    <xf numFmtId="0" fontId="71" fillId="0" borderId="0" xfId="0" applyFont="1"/>
    <xf numFmtId="0" fontId="72" fillId="0" borderId="0" xfId="0" applyFont="1" applyAlignment="1">
      <alignment horizontal="right" vertical="center"/>
    </xf>
    <xf numFmtId="0" fontId="73" fillId="0" borderId="0" xfId="0" applyFont="1" applyAlignment="1" applyProtection="1">
      <alignment vertical="center"/>
      <protection locked="0"/>
    </xf>
    <xf numFmtId="0" fontId="0" fillId="6" borderId="0" xfId="0" applyFill="1" applyBorder="1"/>
    <xf numFmtId="0" fontId="11" fillId="6" borderId="0" xfId="19" applyFill="1" applyBorder="1" applyAlignment="1" applyProtection="1">
      <alignment vertical="center"/>
      <protection locked="0"/>
    </xf>
    <xf numFmtId="0" fontId="74" fillId="6" borderId="0" xfId="0" applyFont="1" applyFill="1" applyBorder="1" applyAlignment="1">
      <alignment vertical="center"/>
    </xf>
    <xf numFmtId="0" fontId="75" fillId="0" borderId="0" xfId="0" applyFont="1" applyBorder="1"/>
    <xf numFmtId="49" fontId="76" fillId="0" borderId="0" xfId="18" applyNumberFormat="1" applyFont="1" applyBorder="1" applyAlignment="1">
      <alignment horizontal="centerContinuous" vertical="center"/>
    </xf>
    <xf numFmtId="49" fontId="77" fillId="0" borderId="0" xfId="206" applyNumberFormat="1" applyFont="1" applyBorder="1" applyAlignment="1">
      <alignment horizontal="centerContinuous" vertical="center"/>
    </xf>
    <xf numFmtId="49" fontId="75" fillId="0" borderId="0" xfId="18" applyNumberFormat="1" applyFont="1" applyBorder="1" applyAlignment="1">
      <alignment vertical="center"/>
    </xf>
    <xf numFmtId="49" fontId="12" fillId="0" borderId="0" xfId="19" applyNumberFormat="1" applyFont="1" applyBorder="1" applyAlignment="1" applyProtection="1">
      <alignment vertical="top"/>
    </xf>
    <xf numFmtId="49" fontId="75" fillId="0" borderId="0" xfId="206" applyNumberFormat="1" applyFont="1" applyBorder="1" applyAlignment="1">
      <alignment vertical="center"/>
    </xf>
    <xf numFmtId="49" fontId="75" fillId="0" borderId="0" xfId="206" applyNumberFormat="1" applyFont="1" applyBorder="1" applyAlignment="1">
      <alignment horizontal="center" vertical="center"/>
    </xf>
    <xf numFmtId="49" fontId="75" fillId="0" borderId="0" xfId="18" applyNumberFormat="1" applyFont="1" applyBorder="1" applyAlignment="1">
      <alignment vertical="top"/>
    </xf>
    <xf numFmtId="0" fontId="12" fillId="0" borderId="0" xfId="19" applyFont="1" applyBorder="1" applyAlignment="1" applyProtection="1">
      <alignment horizontal="left"/>
    </xf>
    <xf numFmtId="0" fontId="75" fillId="0" borderId="0" xfId="19" applyFont="1" applyBorder="1" applyAlignment="1" applyProtection="1">
      <alignment horizontal="left"/>
    </xf>
    <xf numFmtId="49" fontId="75" fillId="0" borderId="0" xfId="206" applyNumberFormat="1" applyFont="1" applyBorder="1" applyAlignment="1">
      <alignment vertical="top"/>
    </xf>
    <xf numFmtId="49" fontId="75" fillId="0" borderId="0" xfId="206" applyNumberFormat="1" applyFont="1" applyBorder="1" applyAlignment="1">
      <alignment horizontal="center" vertical="top"/>
    </xf>
    <xf numFmtId="49" fontId="75" fillId="0" borderId="0" xfId="18" applyNumberFormat="1" applyFont="1" applyBorder="1" applyAlignment="1">
      <alignment horizontal="left" vertical="center"/>
    </xf>
    <xf numFmtId="49" fontId="12" fillId="0" borderId="0" xfId="19" applyNumberFormat="1" applyFont="1" applyBorder="1" applyAlignment="1" applyProtection="1">
      <alignment horizontal="left" vertical="center"/>
    </xf>
    <xf numFmtId="49" fontId="75" fillId="0" borderId="0" xfId="19" applyNumberFormat="1" applyFont="1" applyBorder="1" applyAlignment="1" applyProtection="1">
      <alignment horizontal="left" vertical="top"/>
    </xf>
    <xf numFmtId="49" fontId="75" fillId="0" borderId="0" xfId="19" applyNumberFormat="1" applyFont="1" applyBorder="1" applyAlignment="1" applyProtection="1">
      <alignment vertical="center"/>
    </xf>
    <xf numFmtId="49" fontId="75" fillId="0" borderId="0" xfId="206" applyNumberFormat="1" applyFont="1" applyBorder="1" applyAlignment="1">
      <alignment horizontal="left" vertical="center"/>
    </xf>
    <xf numFmtId="49" fontId="12" fillId="0" borderId="0" xfId="19" applyNumberFormat="1" applyFont="1" applyBorder="1" applyAlignment="1" applyProtection="1">
      <alignment vertical="center"/>
    </xf>
    <xf numFmtId="0" fontId="75" fillId="0" borderId="0" xfId="19" applyFont="1" applyBorder="1" applyAlignment="1" applyProtection="1"/>
    <xf numFmtId="217" fontId="75" fillId="0" borderId="0" xfId="206" applyNumberFormat="1" applyFont="1" applyBorder="1" applyAlignment="1">
      <alignment vertical="center"/>
    </xf>
    <xf numFmtId="0" fontId="78" fillId="0" borderId="0" xfId="0" applyFont="1" applyAlignment="1">
      <alignment vertical="center"/>
    </xf>
    <xf numFmtId="0" fontId="0" fillId="0" borderId="0" xfId="0" applyAlignment="1">
      <alignment vertical="center"/>
    </xf>
    <xf numFmtId="0" fontId="17" fillId="0" borderId="0" xfId="0" applyFont="1" applyBorder="1" applyAlignment="1">
      <alignment horizontal="center" vertical="center"/>
    </xf>
    <xf numFmtId="0" fontId="79" fillId="0" borderId="7" xfId="0" applyFont="1" applyBorder="1" applyAlignment="1">
      <alignment horizontal="center" vertical="center"/>
    </xf>
    <xf numFmtId="0" fontId="80" fillId="0" borderId="7" xfId="0" applyFont="1" applyBorder="1" applyAlignment="1">
      <alignment horizontal="center" vertical="center" wrapText="1"/>
    </xf>
    <xf numFmtId="0" fontId="43" fillId="0" borderId="7" xfId="0" applyFont="1" applyBorder="1" applyAlignment="1">
      <alignment horizontal="left" vertical="center" wrapText="1"/>
    </xf>
    <xf numFmtId="0" fontId="43" fillId="0" borderId="7" xfId="0" applyFont="1" applyBorder="1" applyAlignment="1">
      <alignment horizontal="center" vertical="center" wrapText="1"/>
    </xf>
    <xf numFmtId="0" fontId="80" fillId="5" borderId="7" xfId="0" applyFont="1" applyFill="1" applyBorder="1" applyAlignment="1">
      <alignment horizontal="center" vertical="center" wrapText="1"/>
    </xf>
    <xf numFmtId="0" fontId="43" fillId="5" borderId="7" xfId="0" applyFont="1" applyFill="1" applyBorder="1" applyAlignment="1">
      <alignment horizontal="left" vertical="center" wrapText="1"/>
    </xf>
    <xf numFmtId="0" fontId="43" fillId="5"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79" fillId="0" borderId="0" xfId="0" applyFont="1" applyAlignment="1">
      <alignment horizontal="left" vertical="center"/>
    </xf>
    <xf numFmtId="14" fontId="7" fillId="0" borderId="7" xfId="0" applyNumberFormat="1" applyFont="1" applyFill="1" applyBorder="1" applyAlignment="1" applyProtection="1" quotePrefix="1">
      <alignment horizontal="center" vertical="center"/>
      <protection locked="0"/>
    </xf>
    <xf numFmtId="0" fontId="7" fillId="0" borderId="7" xfId="0" applyFont="1" applyFill="1" applyBorder="1" applyAlignment="1" applyProtection="1" quotePrefix="1">
      <alignment horizontal="center" vertical="center"/>
      <protection locked="0"/>
    </xf>
  </cellXfs>
  <cellStyles count="434">
    <cellStyle name="常规" xfId="0" builtinId="0"/>
    <cellStyle name="货币[0]" xfId="1" builtinId="7"/>
    <cellStyle name="_CCB.HO.New TB template.PRC Sorting.040210" xfId="2"/>
    <cellStyle name="输入" xfId="3" builtinId="20"/>
    <cellStyle name="_IAS Adjustments011231_CCB.HO.New TB template.CCB PRC IAS Sorting.040223 trial run" xfId="4"/>
    <cellStyle name="20% - 强调文字颜色 3" xfId="5" builtinId="38"/>
    <cellStyle name="Heading" xfId="6"/>
    <cellStyle name="_CCB.GLAudit Package.040114_CCB.Dec03AuditPack.GL.V2" xfId="7"/>
    <cellStyle name="货币" xfId="8" builtinId="4"/>
    <cellStyle name="Normalny_Arkusz1" xfId="9"/>
    <cellStyle name="args.style" xfId="10"/>
    <cellStyle name="_IAS Adjustments021231_CCB.HO.New TB template.IAS Sorting.040210_CCB.Dec03AuditPack.GL.V2" xfId="11"/>
    <cellStyle name="千位分隔[0]" xfId="12" builtinId="6"/>
    <cellStyle name="Hyperlink" xfId="13"/>
    <cellStyle name="_CCB.HO.2003 Jnl summary by jnl.GL PRC 81-120.031221" xfId="14"/>
    <cellStyle name="40% - 强调文字颜色 3" xfId="15" builtinId="39"/>
    <cellStyle name="Calc Percent (1)" xfId="16"/>
    <cellStyle name="差" xfId="17" builtinId="27"/>
    <cellStyle name="千位分隔" xfId="18" builtinId="3"/>
    <cellStyle name="超链接" xfId="19" builtinId="8"/>
    <cellStyle name="Unprotect" xfId="20"/>
    <cellStyle name="60% - 强调文字颜色 3" xfId="21" builtinId="40"/>
    <cellStyle name="百分比" xfId="22" builtinId="5"/>
    <cellStyle name="Œ…‹æØ‚è_Region Orders (2)" xfId="23"/>
    <cellStyle name="已访问的超链接" xfId="24" builtinId="9"/>
    <cellStyle name="注释" xfId="25" builtinId="10"/>
    <cellStyle name="标题 4" xfId="26" builtinId="19"/>
    <cellStyle name="_CCB.HEN.Item12.ProfitNAVRecon.031209.LY_CCB.JX.Item12.X.ProfitNAVRecon.031209.JW_CCB.HO.NAV Recon.031226.AL_CCB.Dec03AuditPack.GL.V2" xfId="27"/>
    <cellStyle name="60% - 强调文字颜色 2" xfId="28" builtinId="36"/>
    <cellStyle name="PrePop Units (1)" xfId="29"/>
    <cellStyle name="Entered" xfId="30"/>
    <cellStyle name="_CCB.GLAudit Package.040114" xfId="31"/>
    <cellStyle name="警告文本" xfId="32" builtinId="11"/>
    <cellStyle name="Calc Units (0)" xfId="33"/>
    <cellStyle name="Currency$[0]" xfId="34"/>
    <cellStyle name="标题" xfId="35" builtinId="15"/>
    <cellStyle name="_CCB.HEN.Item12.ProfitNAVRecon.031209.LY_CCB.HO.NAV Recon.031226.AL" xfId="36"/>
    <cellStyle name="_CCB.HEN.Item12.ProfitNAVRecon.031209.LY_CCB.JX.Item12.X.ProfitNAVRecon.031209.JW_CCB.HO.NAV Recon.031208.EL_CCB.Dec03AuditPack.GL.V2" xfId="37"/>
    <cellStyle name="解释性文本" xfId="38" builtinId="53"/>
    <cellStyle name="标题 1" xfId="39" builtinId="16"/>
    <cellStyle name="_IAS Adjustments011231_CCB.GLAudit Package.040114" xfId="40"/>
    <cellStyle name="0%" xfId="41"/>
    <cellStyle name="0,0_x000d__x000a_NA_x000d__x000a_" xfId="42"/>
    <cellStyle name="标题 2" xfId="43" builtinId="17"/>
    <cellStyle name="60% - 强调文字颜色 1" xfId="44" builtinId="32"/>
    <cellStyle name="标题 3" xfId="45" builtinId="18"/>
    <cellStyle name="_CCB.HO.Profit Recon.031208.AL_CCB.Dec03AuditPack.GL.V2" xfId="46"/>
    <cellStyle name="60% - 强调文字颜色 4" xfId="47" builtinId="44"/>
    <cellStyle name="_CCB.HO.2003 Jnl summary by jnl.Gl.specific for HO branch" xfId="48"/>
    <cellStyle name="输出" xfId="49" builtinId="21"/>
    <cellStyle name="_CCB.HEN.Item12.ProfitNAVRecon.031209.LY_CCB.JX.Item12.X.ProfitNAVRecon.031209.JW_CCB.SX.Item12.F.ProfitNAVRecon.031212.MS" xfId="50"/>
    <cellStyle name="计算" xfId="51" builtinId="22"/>
    <cellStyle name="_CCB.HEN.Item12.ProfitNAVRecon.031209.LY_1_CCB.CQ.Item12.1D.ProfitNAVRec.031213-revised.dhnc" xfId="52"/>
    <cellStyle name="检查单元格" xfId="53" builtinId="23"/>
    <cellStyle name="Link Units (1)" xfId="54"/>
    <cellStyle name="20% - 强调文字颜色 6" xfId="55" builtinId="50"/>
    <cellStyle name="_CCB.HEN.Item12.ProfitNAVRecon.031209.LY_CCB.HOBranch.Item12.1D.ProfitNAVRecon.031202" xfId="56"/>
    <cellStyle name="_CCB.QH.Item12..ProfitNAVRecon.031206-HL.ML_CCB.HO.Profit Recon.HL.031222.AL_CCB.Dec03AuditPack.GL.V2" xfId="57"/>
    <cellStyle name="强调文字颜色 2" xfId="58" builtinId="33"/>
    <cellStyle name="_CCB.QH.Item12..ProfitNAVRecon.031206-HL.ML_CCB.HEN.Item12.F.ProfitNAVRecon.HL.031214.KL_CCB.Dec03AuditPack.GL.V2" xfId="59"/>
    <cellStyle name="_IAS Adjustments030630_CCB.Dec03AuditPack.GL.V2" xfId="60"/>
    <cellStyle name="链接单元格" xfId="61" builtinId="24"/>
    <cellStyle name="_CCB(1).JL.Item12.ProfitNAVRecon.031127.ty" xfId="62"/>
    <cellStyle name="_CCB.HEN.Item12.ProfitNAVRecon.031209.LY_1_CCB.CQ.Item12.1D.ProfitNAVRec.031213-revised.dhnc_CCB.Dec03AuditPack.GL.V2" xfId="63"/>
    <cellStyle name="Enter Units (0)" xfId="64"/>
    <cellStyle name="汇总" xfId="65" builtinId="25"/>
    <cellStyle name="_CCB Consol Item12 NAV and Profit Recon 040202( to be updated) EL" xfId="66"/>
    <cellStyle name="_CCB.QH.Item12..ProfitNAVRecon.031206-HL.ML_CCB.JL.Item12.new NAV.031223" xfId="67"/>
    <cellStyle name="_CCB.SZ.reporting Pack.031110.DY_CCB.Dec03AuditPack.GL.V2" xfId="68"/>
    <cellStyle name="好" xfId="69" builtinId="26"/>
    <cellStyle name="imexp" xfId="70"/>
    <cellStyle name="适中" xfId="71" builtinId="28"/>
    <cellStyle name="20% - 强调文字颜色 5" xfId="72" builtinId="46"/>
    <cellStyle name="强调文字颜色 1" xfId="73" builtinId="29"/>
    <cellStyle name="Link Units (0)" xfId="74"/>
    <cellStyle name="20% - 强调文字颜色 1" xfId="75" builtinId="30"/>
    <cellStyle name="40% - 强调文字颜色 1" xfId="76" builtinId="31"/>
    <cellStyle name="0.0%" xfId="77"/>
    <cellStyle name="20% - 强调文字颜色 2" xfId="78" builtinId="34"/>
    <cellStyle name="_CCB.HO.2001 combined Jnl summary.GL.031221_CCB.Dec03AuditPack.GL.V2" xfId="79"/>
    <cellStyle name="40% - 强调文字颜色 2" xfId="80" builtinId="35"/>
    <cellStyle name="oft Excel]_x000d__x000a_Comment=open=/f ‚ðw’è‚·‚é‚ÆAƒ†[ƒU[’è‹`ŠÖ”‚ðŠÖ”“\‚è•t‚¯‚Ìˆê——‚É“o˜^‚·‚é‚±‚Æ‚ª‚Å‚«‚Ü‚·B_x000d__x000a_Maximized" xfId="81"/>
    <cellStyle name="_PRC Adjustments 021231_CCB.HO.New TB template.IAS Sorting.040210_CCB.Dec03AuditPack.GL.V2" xfId="82"/>
    <cellStyle name="强调文字颜色 3" xfId="83" builtinId="37"/>
    <cellStyle name="PSChar" xfId="84"/>
    <cellStyle name="强调文字颜色 4" xfId="85" builtinId="41"/>
    <cellStyle name="_CCB.HEN.Item12.ProfitNAVRecon.031209.LY_CCB.LN.Item12.Profit  NAV reconciliation.031121" xfId="86"/>
    <cellStyle name="20% - 强调文字颜色 4" xfId="87" builtinId="42"/>
    <cellStyle name="_CCB.HO.2003 Jnl summary by jnl.GL PRC 81-120.031221_CCB.Dec03AuditPack.GL.V2" xfId="88"/>
    <cellStyle name="40% - 强调文字颜色 4" xfId="89" builtinId="43"/>
    <cellStyle name="强调文字颜色 5" xfId="90" builtinId="45"/>
    <cellStyle name="40% - 强调文字颜色 5" xfId="91" builtinId="47"/>
    <cellStyle name="_CCB.HEN.Item12.ProfitNAVRecon.031209.LY_CCB.JX.Item12.X.ProfitNAVRecon.031209.JW_CCB.HO.NAV Recon.031208.EL" xfId="92"/>
    <cellStyle name="60% - 强调文字颜色 5" xfId="93" builtinId="48"/>
    <cellStyle name="_IAS Adjustments030630_CCB.HO.New TB template.PRC Sorting.040210_CCB.Dec03AuditPack.GL.V2" xfId="94"/>
    <cellStyle name="_PRC Adjustments 021231_CCB.HO.New TB template.IAS Sorting.040210" xfId="95"/>
    <cellStyle name="强调文字颜色 6" xfId="96" builtinId="49"/>
    <cellStyle name="千位_ 应交税金审定表" xfId="97"/>
    <cellStyle name="40% - 强调文字颜色 6" xfId="98" builtinId="51"/>
    <cellStyle name="60% - 强调文字颜色 6" xfId="99" builtinId="52"/>
    <cellStyle name="????_Analysis of Loans" xfId="100"/>
    <cellStyle name="_CCB.HEN.Item12.ProfitNAVRecon.031209.LY_1_CCB.SX.Item12.F.ProfitNAVRecon.031212.MS" xfId="101"/>
    <cellStyle name="@_text" xfId="102"/>
    <cellStyle name="霓付 [0]_97MBO" xfId="103"/>
    <cellStyle name="??_????????" xfId="104"/>
    <cellStyle name="Calc Percent (0)" xfId="105"/>
    <cellStyle name="_CCB(1).JL.Item12.ProfitNAVRecon.031127.ty_CCB.Dec03AuditPack.GL.V2" xfId="106"/>
    <cellStyle name="?? [0.00]_Analysis of Loans" xfId="107"/>
    <cellStyle name="烹拳_97MBO" xfId="108"/>
    <cellStyle name="_CCB Consol Item12 NAV and Profit Recon 040202( to be updated) EL_CCB.Dec03AuditPack.GL.V2" xfId="109"/>
    <cellStyle name="_CCB.QH.Item12..ProfitNAVRecon.031206-HL.ML_CCB.JL.Item12.new NAV.031223_CCB.Dec03AuditPack.GL.V2" xfId="110"/>
    <cellStyle name="_CCB.Dec03AuditPack.GL.V2" xfId="111"/>
    <cellStyle name="??" xfId="112"/>
    <cellStyle name="_IAS Adjustments011231_CCB.GLAudit Package.040114_CCB.Dec03AuditPack.GL.V2" xfId="113"/>
    <cellStyle name="?? [0]" xfId="114"/>
    <cellStyle name="???? [0.00]_Analysis of Loans" xfId="115"/>
    <cellStyle name="accounting" xfId="116"/>
    <cellStyle name="Percent[2]" xfId="117"/>
    <cellStyle name="style2" xfId="118"/>
    <cellStyle name="?鹎%U龡&amp;H?_x0008__x001c__x001c_?_x0007__x0001__x0001_" xfId="119"/>
    <cellStyle name="烹拳 [0]_97MBO" xfId="120"/>
    <cellStyle name="_Book1" xfId="121"/>
    <cellStyle name="_CCB.QH.Item12..ProfitNAVRecon.031206-HL.ML_CCB.HO.NAV Recon.HL.031222.AL" xfId="122"/>
    <cellStyle name="_CCB.HEN.Item12.ProfitNAVRecon.031209.LY" xfId="123"/>
    <cellStyle name="_CCB.HEN.Item12.ProfitNAVRecon.031209.LY_1" xfId="124"/>
    <cellStyle name="_CCB.HEN.Item12.ProfitNAVRecon.031209.LY_1_CCB.Dec03AuditPack.GL.V2" xfId="125"/>
    <cellStyle name="_CCB.HEN.Item12.ProfitNAVRecon.031209.LY_1_CCB.HO.NAV Recon.031208.EL" xfId="126"/>
    <cellStyle name="_CCB.HEN.Item12.ProfitNAVRecon.031209.LY_1_CCB.HO.NAV Recon.031208.EL_CCB.Dec03AuditPack.GL.V2" xfId="127"/>
    <cellStyle name="_CCB.HO.Profit Recon.031208.AL" xfId="128"/>
    <cellStyle name="_CCB.HEN.Item12.ProfitNAVRecon.031209.LY_1_CCB.HO.NAV Recon.031222.AL" xfId="129"/>
    <cellStyle name="_CCB.HEN.Item12.ProfitNAVRecon.031209.LY_1_CCB.HO.NAV Recon.031222.AL_CCB.Dec03AuditPack.GL.V2" xfId="130"/>
    <cellStyle name="Text Indent A" xfId="131"/>
    <cellStyle name="_CCB.HEN.Item12.ProfitNAVRecon.031209.LY_1_CCB.HO.NAV Recon.031226.AL" xfId="132"/>
    <cellStyle name="_CCB.HEN.Item12.ProfitNAVRecon.031209.LY_CCB.HO.NAV Recon.031208.EL" xfId="133"/>
    <cellStyle name="_CCB.HEN.Item12.ProfitNAVRecon.031209.LY_1_CCB.HO.NAV Recon.031226.AL_CCB.Dec03AuditPack.GL.V2" xfId="134"/>
    <cellStyle name="_CCB.HEN.Item12.ProfitNAVRecon.031209.LY_CCB.HO.NAV Recon.031208.EL_CCB.Dec03AuditPack.GL.V2" xfId="135"/>
    <cellStyle name="_CCB.HEN.Item12.ProfitNAVRecon.031209.LY_1_CCB.SX.Item12.F.ProfitNAVRecon.031212.MS_CCB.Dec03AuditPack.GL.V2" xfId="136"/>
    <cellStyle name="_CCB.HEN.Item12.ProfitNAVRecon.031209.LY_CCB.CQ.Item12.1D.ProfitNAVRec.031213-revised.dhnc" xfId="137"/>
    <cellStyle name="_CCB.HEN.Item12.ProfitNAVRecon.031209.LY_CCB.CQ.Item12.1D.ProfitNAVRec.031213-revised.dhnc_CCB.Dec03AuditPack.GL.V2" xfId="138"/>
    <cellStyle name="_CCB.HO.2002 Jnl summary by jnl.GL PRC 41-80.grouped.031221_CCB.HO.2003 Jnl summary by jnl.GL PRC 13-20.031221" xfId="139"/>
    <cellStyle name="{Month}" xfId="140"/>
    <cellStyle name="{Thousand [0]}" xfId="141"/>
    <cellStyle name="per.style" xfId="142"/>
    <cellStyle name="钎霖_laroux" xfId="143"/>
    <cellStyle name="_CCB.HEN.Item12.ProfitNAVRecon.031209.LY_CCB.Dec03AuditPack.GL.V2" xfId="144"/>
    <cellStyle name="_CCB.HEN.Item12.ProfitNAVRecon.031209.LY_CCB.HO.NAV Recon.031222.AL" xfId="145"/>
    <cellStyle name="_CCB.HEN.Item12.ProfitNAVRecon.031209.LY_CCB.HO.NAV Recon.031222.AL_CCB.Dec03AuditPack.GL.V2" xfId="146"/>
    <cellStyle name="Copied" xfId="147"/>
    <cellStyle name="_CCB.HEN.Item12.ProfitNAVRecon.031209.LY_CCB.HO.NAV Recon.031226.AL_CCB.Dec03AuditPack.GL.V2" xfId="148"/>
    <cellStyle name="_CCB.HEN.Item12.ProfitNAVRecon.031209.LY_CCB.HOBranch.Item12.1D.ProfitNAVRecon.031202_CCB.Dec03AuditPack.GL.V2" xfId="149"/>
    <cellStyle name="_CCB.HEN.Item12.ProfitNAVRecon.031209.LY_CCB.JX.Item12.X.ProfitNAVRecon.031209.JW" xfId="150"/>
    <cellStyle name="_CCB.HEN.Item12.ProfitNAVRecon.031209.LY_CCB.JX.Item12.X.ProfitNAVRecon.031209.JW_CCB.CQ.Item12.1D.ProfitNAVRec.031213-revised.dhnc" xfId="151"/>
    <cellStyle name="_CCB.HEN.Item12.ProfitNAVRecon.031209.LY_CCB.JX.Item12.X.ProfitNAVRecon.031209.JW_CCB.CQ.Item12.1D.ProfitNAVRec.031213-revised.dhnc_CCB.Dec03AuditPack.GL.V2" xfId="152"/>
    <cellStyle name="_CCB.HEN.Item12.ProfitNAVRecon.031209.LY_CCB.JX.Item12.X.ProfitNAVRecon.031209.JW_CCB.Dec03AuditPack.GL.V2" xfId="153"/>
    <cellStyle name="_CCB.HEN.Item12.ProfitNAVRecon.031209.LY_CCB.JX.Item12.X.ProfitNAVRecon.031209.JW_CCB.HO.NAV Recon.031222.AL" xfId="154"/>
    <cellStyle name="_CCB.HEN.Item12.ProfitNAVRecon.031209.LY_CCB.JX.Item12.X.ProfitNAVRecon.031209.JW_CCB.HO.NAV Recon.031222.AL_CCB.Dec03AuditPack.GL.V2" xfId="155"/>
    <cellStyle name="_CCB.HEN.Item12.ProfitNAVRecon.031209.LY_CCB.JX.Item12.X.ProfitNAVRecon.031209.JW_CCB.HO.NAV Recon.031226.AL" xfId="156"/>
    <cellStyle name="_CCB.HEN.Item12.ProfitNAVRecon.031209.LY_CCB.JX.Item12.X.ProfitNAVRecon.031209.JW_CCB.SX.Item12.F.ProfitNAVRecon.031212.MS_CCB.Dec03AuditPack.GL.V2" xfId="157"/>
    <cellStyle name="_CCB.HEN.Item12.ProfitNAVRecon.031209.LY_CCB.NB.Appendix 12 ProfitNAVRecon (GL).031204" xfId="158"/>
    <cellStyle name="_CCB.HEN.Item12.ProfitNAVRecon.031209.LY_CCB.LN.Item12.Profit  NAV reconciliation.031121_CCB.Dec03AuditPack.GL.V2" xfId="159"/>
    <cellStyle name="Text Indent C" xfId="160"/>
    <cellStyle name="_CCB.HEN.Item12.ProfitNAVRecon.031209.LY_CCB.NB.Appendix 12 ProfitNAVRecon (GL).031204_CCB.Dec03AuditPack.GL.V2" xfId="161"/>
    <cellStyle name="_CCB.HEN.Item12.ProfitNAVRecon.031209.LY_CCB.SC.Item12.ProfitNAVRecon.031210.EP" xfId="162"/>
    <cellStyle name="Prefilled" xfId="163"/>
    <cellStyle name="分级显示列_1_Book1" xfId="164"/>
    <cellStyle name="样式 1" xfId="165"/>
    <cellStyle name="_CCB.HEN.Item12.ProfitNAVRecon.031209.LY_CCB.SC.Item12.ProfitNAVRecon.031210.EP_CCB.Dec03AuditPack.GL.V2" xfId="166"/>
    <cellStyle name="_CCB.HO.New TB template.IAS Sorting.040210" xfId="167"/>
    <cellStyle name="E&amp;Y House" xfId="168"/>
    <cellStyle name="_CCB.HEN.Item12.ProfitNAVRecon.031209.LY_CCB.SX.Item12.F.ProfitNAVRecon.031212.MS" xfId="169"/>
    <cellStyle name="Comma[0]" xfId="170"/>
    <cellStyle name="_CCB.HEN.Item12.ProfitNAVRecon.031209.LY_CCB.SX.Item12.F.ProfitNAVRecon.031212.MS_CCB.Dec03AuditPack.GL.V2" xfId="171"/>
    <cellStyle name="_CCB.HEN.Item12.ProfitNAVRecon.031209.LY_CCB.TG.Item12.F.ProfitNAVRecon.my.031212" xfId="172"/>
    <cellStyle name="_CCB.HEN.Item12.ProfitNAVRecon.031209.LY_CCB.TG.Item12.F.ProfitNAVRecon.my.031212_CCB.Dec03AuditPack.GL.V2" xfId="173"/>
    <cellStyle name="_CCB.HEN.Item12.ProfitNAVRecon.031209.LY_CCB.XZ.item12.3D.ProfitNAVRec.031124.dhnc" xfId="174"/>
    <cellStyle name="_IAS Adjustments021231" xfId="175"/>
    <cellStyle name="_CCB.HEN.Item12.ProfitNAVRecon.031209.LY_CCB.XZ.item12.3D.ProfitNAVRec.031124.dhnc_CCB.Dec03AuditPack.GL.V2" xfId="176"/>
    <cellStyle name="_IAS Adjustments021231_CCB.Dec03AuditPack.GL.V2" xfId="177"/>
    <cellStyle name="_CCB.HO.2001 combined Jnl summary.GL.031221" xfId="178"/>
    <cellStyle name="Link Units (2)" xfId="179"/>
    <cellStyle name="_CCB.HO.2001 Jnl summary by jnl.GL PRC 1-12,33" xfId="180"/>
    <cellStyle name="_CCB.HO.2002 Jnl summary by jnl.GL PRC 41-80.grouped.031221_CCB.HO.2003 Jnl summary by jnl.GL PRC 13-20.031221_CCB.Dec03AuditPack.GL.V2" xfId="181"/>
    <cellStyle name="_CCB.HO.2001 Jnl summary by jnl.GL PRC 1-12,33_CCB.Dec03AuditPack.GL.V2" xfId="182"/>
    <cellStyle name="콤마_BOILER-CO1" xfId="183"/>
    <cellStyle name="_CCB.HO.2002 Jnl summary by jnl.GL PRC 41-80.grouped.031221" xfId="184"/>
    <cellStyle name="常规_存货" xfId="185"/>
    <cellStyle name="_CCB.HO.2002 Jnl summary by jnl.GL PRC 41-80.grouped.031221_CCB.Dec03AuditPack.GL.V2" xfId="186"/>
    <cellStyle name="_CCB.HO.2003 Jnl summary by jnl.GL PRC 31&amp;62.031221" xfId="187"/>
    <cellStyle name="_CCB.HO.2002 Jnl summary by jnl.GL PRC 41-80.grouped.031221_CCB.HO.2001 Jnl summary by jnl.GL PRC 1-12,33" xfId="188"/>
    <cellStyle name="_CCB.HO.2002 Jnl summary by jnl.GL PRC 41-80.grouped.031221_CCB.HO.2001 Jnl summary by jnl.GL PRC 1-12,33_CCB.Dec03AuditPack.GL.V2" xfId="189"/>
    <cellStyle name="_CCB.HO.2003 Jnl summary by jnl.GL PRC 11&amp;12&amp;68.031221" xfId="190"/>
    <cellStyle name="_CCB.HO.2003 Jnl summary by jnl.GL PRC 1-12,33.031221" xfId="191"/>
    <cellStyle name="_CCB.HO.2003 Jnl summary by jnl.GL PRC 1-12,33.031221_CCB.Dec03AuditPack.GL.V2" xfId="192"/>
    <cellStyle name="_CCB.HO.2003 Jnl summary by jnl.GL PRC 13-20.031221" xfId="193"/>
    <cellStyle name="Normal_Sheet1_Valuer report" xfId="194"/>
    <cellStyle name="_CCB.HO.2003 Jnl summary by jnl.GL PRC 13-20.031221_CCB.Dec03AuditPack.GL.V2" xfId="195"/>
    <cellStyle name="Special" xfId="196"/>
    <cellStyle name="style" xfId="197"/>
    <cellStyle name="_CCB.HO.2003 Jnl summary by jnl.GL PRC 15,21-32.031221" xfId="198"/>
    <cellStyle name="_CCB.HO.2003 Jnl summary by jnl.GL PRC 15,21-32.031221_CCB.Dec03AuditPack.GL.V2" xfId="199"/>
    <cellStyle name="Normal_廣朹廣電 shenjibaobiao 31.12.2000 (revised on 7.3.02)" xfId="200"/>
    <cellStyle name="통화 [0]_BOILER-CO1" xfId="201"/>
    <cellStyle name="_CCB.HO.2003 Jnl summary by jnl.GL PRC 34-40.031221" xfId="202"/>
    <cellStyle name="_CCB.HO.2003 Jnl summary by jnl.GL PRC 34-40.031221_CCB.Dec03AuditPack.GL.V2" xfId="203"/>
    <cellStyle name="_CCB.HO.2003 Jnl summary by jnl.GL PRC 60-80.031221" xfId="204"/>
    <cellStyle name="_CCB.HO.2003 Jnl summary by jnl.Gl.specific for HO branch_CCB.Dec03AuditPack.GL.V2" xfId="205"/>
    <cellStyle name="常规_评估明细表太原12-11" xfId="206"/>
    <cellStyle name="_CCB.HO.2003 Jnl summary by jnl.Gl.specific for HO branch_CCB.HO.2003 Jnl summary by jnl.GL PRC 60-80.031221" xfId="207"/>
    <cellStyle name="_CCB.HO.2003 Jnl summary by jnl.Gl.specific for HO branch_CCB.HO.2003 Jnl summary by jnl.GL PRC 60-80.031221_CCB.Dec03AuditPack.GL.V2" xfId="208"/>
    <cellStyle name="category" xfId="209"/>
    <cellStyle name="Comma  - Style3" xfId="210"/>
    <cellStyle name="_CCB.HO.2003 Jnl summary by jnl.Gl.specific for HO branch_CCB.HO.2003 Jnl summary by jnl.GL PRC 60-80.031221rev" xfId="211"/>
    <cellStyle name="_PRC Adjustments 021231_CCB.HO.New TB template.CCB PRC IAS Sorting.040223 trial run_CCB.Dec03AuditPack.GL.V2" xfId="212"/>
    <cellStyle name="_CCB.HO.2003 Jnl summary by jnl.Gl.specific for HO branch_CCB.HO.2003 Jnl summary by jnl.GL PRC 60-80.031221rev_CCB.Dec03AuditPack.GL.V2" xfId="213"/>
    <cellStyle name="Header2" xfId="214"/>
    <cellStyle name="常规_盾石机械房产2010" xfId="215"/>
    <cellStyle name="_CCB.HO.NAV Recon.031108.AL" xfId="216"/>
    <cellStyle name="þ_x001d_ðK_x000c_Fý_x001b__x000d_9ýU_x0001_Ð_x0008_¦)_x0007__x0001__x0001_" xfId="217"/>
    <cellStyle name="_CCB.HO.NAV Recon.031108.AL_CCB.Dec03AuditPack.GL.V2" xfId="218"/>
    <cellStyle name="_CCB.HO.NAV Recon.031208.AL" xfId="219"/>
    <cellStyle name="_IAS Adjustments030630_CCB.HO.New TB template.CCB PRC IAS Sorting.040223 trial run_CCB.Dec03AuditPack.GL.V2" xfId="220"/>
    <cellStyle name="_CCB.HO.NAV Recon.031208.AL_CCB.Dec03AuditPack.GL.V2" xfId="221"/>
    <cellStyle name="_PRC Adjustments 011231" xfId="222"/>
    <cellStyle name="_CCB.HO.NAV Recon.031208.EL" xfId="223"/>
    <cellStyle name="_CCB.HO.NAV Recon.031208.EL_CCB.Dec03AuditPack.GL.V2" xfId="224"/>
    <cellStyle name="Date Short" xfId="225"/>
    <cellStyle name="_CCB.HO.NAV Recon.HL.031113.AL" xfId="226"/>
    <cellStyle name="_CCB.HO.NAV Recon.HL.031113.AL_CCB.Dec03AuditPack.GL.V2" xfId="227"/>
    <cellStyle name="_CCB.HO.New TB template.CCB PRC IAS Sorting.040223 trial run" xfId="228"/>
    <cellStyle name="_PRC Adjustments 021231_CCB.GLAudit Package.040114" xfId="229"/>
    <cellStyle name="EY House" xfId="230"/>
    <cellStyle name="style1" xfId="231"/>
    <cellStyle name="_CCB.HO.New TB template.CCB PRC IAS Sorting.040223 trial run_CCB.Dec03AuditPack.GL.V2" xfId="232"/>
    <cellStyle name="_PRC Adjustments 021231_CCB.GLAudit Package.040114_CCB.Dec03AuditPack.GL.V2" xfId="233"/>
    <cellStyle name="_CCB.HO.New TB template.IAS Sorting.040210_CCB.Dec03AuditPack.GL.V2" xfId="234"/>
    <cellStyle name="_CCB.HO.New TB template.PRC Sorting.040210_CCB.Dec03AuditPack.GL.V2" xfId="235"/>
    <cellStyle name="_CCB.HO.Profit Recon.031108.AL" xfId="236"/>
    <cellStyle name="99/12/31" xfId="237"/>
    <cellStyle name="Comma[2]" xfId="238"/>
    <cellStyle name="常规_中航油评估明细表" xfId="239"/>
    <cellStyle name="_CCB.HO.Profit Recon.031108.AL_CCB.Dec03AuditPack.GL.V2" xfId="240"/>
    <cellStyle name="KPMG Normal" xfId="241"/>
    <cellStyle name="Œ…‹æØ‚è [0.00]_Region Orders (2)" xfId="242"/>
    <cellStyle name="_CCB.HO.Profit Recon.HL.031113.AL" xfId="243"/>
    <cellStyle name="_CCB.HO.Profit Recon.HL.031113.AL_CCB.Dec03AuditPack.GL.V2" xfId="244"/>
    <cellStyle name="_CCB.NX.Item 12.ProfitNAVRec.031121" xfId="245"/>
    <cellStyle name="_IAS Adjustments011231_CCB.HO.New TB template.PRC Sorting.040210" xfId="246"/>
    <cellStyle name="_CCB.NX.Item 12.ProfitNAVRec.031121_CCB.Dec03AuditPack.GL.V2" xfId="247"/>
    <cellStyle name="_IAS Adjustments011231_CCB.HO.New TB template.PRC Sorting.040210_CCB.Dec03AuditPack.GL.V2" xfId="248"/>
    <cellStyle name="_CCB.QH.Item12..ProfitNAVRecon.031206-HL.ML" xfId="249"/>
    <cellStyle name="一般_adv貸款記錄" xfId="250"/>
    <cellStyle name="_CCB.QH.Item12..ProfitNAVRecon.031206-HL.ML_CCB.Dec03AuditPack.GL.V2" xfId="251"/>
    <cellStyle name="_CCB.QH.Item12..ProfitNAVRecon.031206-HL.ML_CCB.HB.Item12.Housing Loan.ProfitNAVRecon.031218.JZ" xfId="252"/>
    <cellStyle name="_CCB.QH.Item12..ProfitNAVRecon.031206-HL.ML_CCB.HB.Item12.Housing Loan.ProfitNAVRecon.031218.JZ_CCB.Dec03AuditPack.GL.V2" xfId="253"/>
    <cellStyle name="_CCB.QH.Item12..ProfitNAVRecon.031206-HL.ML_CCB.HEN.Item12.F.ProfitNAVRecon.HL.031214.KL" xfId="254"/>
    <cellStyle name="_IAS Adjustments030630" xfId="255"/>
    <cellStyle name="_CCB.QH.Item12..ProfitNAVRecon.031206-HL.ML_CCB.HO.NAV Recon.HL.031222.AL_CCB.Dec03AuditPack.GL.V2" xfId="256"/>
    <cellStyle name="_IAS Adjustments030630_CCB.HO.New TB template.CCB PRC IAS Sorting.040223 trial run" xfId="257"/>
    <cellStyle name="_CCB.QH.Item12..ProfitNAVRecon.031206-HL.ML_CCB.HO.Profit Recon.HL.031222.AL" xfId="258"/>
    <cellStyle name="_CCB.SX.Item12.F.ProfitNAVRecon.031212.MS" xfId="259"/>
    <cellStyle name="_ET_STYLE_NoName_00_" xfId="260"/>
    <cellStyle name="_CCB.SX.Item12.F.ProfitNAVRecon.031212.MS_CCB.Dec03AuditPack.GL.V2" xfId="261"/>
    <cellStyle name="_CCB.SZ.item1.journal list.031110.DY" xfId="262"/>
    <cellStyle name="_CCB.SZ.item1.journal list.031110.DY_CCB.Dec03AuditPack.GL.V2" xfId="263"/>
    <cellStyle name="_CCB.SZ.reporting Pack.031110.DY" xfId="264"/>
    <cellStyle name="_CEB.Consol.04.0712CnslJnlList_PRC" xfId="265"/>
    <cellStyle name="_CRCC成本法评估明细表-AMENDa" xfId="266"/>
    <cellStyle name="_IAS Adjustments011231_CCB.HO.New TB template.IAS Sorting.040210" xfId="267"/>
    <cellStyle name="_IAS Adjustments011231" xfId="268"/>
    <cellStyle name="_PRC Adjustments 011231_CCB.GLAudit Package.040114_CCB.Dec03AuditPack.GL.V2" xfId="269"/>
    <cellStyle name="Normal_ rislugp" xfId="270"/>
    <cellStyle name="_IAS Adjustments011231_CCB.Dec03AuditPack.GL.V2" xfId="271"/>
    <cellStyle name="_IAS Adjustments011231_CCB.HO.New TB template.CCB PRC IAS Sorting.040223 trial run_CCB.Dec03AuditPack.GL.V2" xfId="272"/>
    <cellStyle name="_IAS Adjustments021231_CCB.HO.New TB template.CCB PRC IAS Sorting.040223 trial run" xfId="273"/>
    <cellStyle name="_IAS Adjustments011231_CCB.HO.New TB template.IAS Sorting.040210_CCB.Dec03AuditPack.GL.V2" xfId="274"/>
    <cellStyle name="_IAS Adjustments021231_CCB.GLAudit Package.040114" xfId="275"/>
    <cellStyle name="_PRC Adjustments 011231_CCB.HO.New TB template.IAS Sorting.040210" xfId="276"/>
    <cellStyle name="_IAS Adjustments021231_CCB.GLAudit Package.040114_CCB.Dec03AuditPack.GL.V2" xfId="277"/>
    <cellStyle name="_PRC Adjustments 011231_CCB.HO.New TB template.IAS Sorting.040210_CCB.Dec03AuditPack.GL.V2" xfId="278"/>
    <cellStyle name="Currency,0" xfId="279"/>
    <cellStyle name="_IAS Adjustments021231_CCB.HO.New TB template.CCB PRC IAS Sorting.040223 trial run_CCB.Dec03AuditPack.GL.V2" xfId="280"/>
    <cellStyle name="_IAS Adjustments021231_CCB.HO.New TB template.IAS Sorting.040210" xfId="281"/>
    <cellStyle name="_IAS Adjustments021231_CCB.HO.New TB template.PRC Sorting.040210" xfId="282"/>
    <cellStyle name="Calc Currency (0)" xfId="283"/>
    <cellStyle name="_IAS Adjustments021231_CCB.HO.New TB template.PRC Sorting.040210_CCB.Dec03AuditPack.GL.V2" xfId="284"/>
    <cellStyle name="_IAS Adjustments030630_CCB.GLAudit Package.040114" xfId="285"/>
    <cellStyle name="_IAS Adjustments030630_CCB.GLAudit Package.040114_CCB.Dec03AuditPack.GL.V2" xfId="286"/>
    <cellStyle name="_IAS Adjustments030630_CCB.HO.New TB template.IAS Sorting.040210" xfId="287"/>
    <cellStyle name="_IAS Adjustments030630_CCB.HO.New TB template.IAS Sorting.040210_CCB.Dec03AuditPack.GL.V2" xfId="288"/>
    <cellStyle name="宋体繁体潒慭n_x0002_" xfId="289"/>
    <cellStyle name="_IAS Adjustments030630_CCB.HO.New TB template.PRC Sorting.040210" xfId="290"/>
    <cellStyle name="_PBC content" xfId="291"/>
    <cellStyle name="_PRC Adjustments 011231_CCB.Dec03AuditPack.GL.V2" xfId="292"/>
    <cellStyle name="_PRC Adjustments 011231_CCB.GLAudit Package.040114" xfId="293"/>
    <cellStyle name="_PRC Adjustments 011231_CCB.HO.New TB template.CCB PRC IAS Sorting.040223 trial run" xfId="294"/>
    <cellStyle name="Currency_ rislugp" xfId="295"/>
    <cellStyle name="_PRC Adjustments 011231_CCB.HO.New TB template.CCB PRC IAS Sorting.040223 trial run_CCB.Dec03AuditPack.GL.V2" xfId="296"/>
    <cellStyle name="_指令13附件1" xfId="297"/>
    <cellStyle name="Comma,0" xfId="298"/>
    <cellStyle name="_PRC Adjustments 011231_CCB.HO.New TB template.PRC Sorting.040210" xfId="299"/>
    <cellStyle name="_PRC Adjustments 011231_CCB.HO.New TB template.PRC Sorting.040210_CCB.Dec03AuditPack.GL.V2" xfId="300"/>
    <cellStyle name="_PRC Adjustments 021231" xfId="301"/>
    <cellStyle name="_PRC Adjustments 021231_CCB.Dec03AuditPack.GL.V2" xfId="302"/>
    <cellStyle name="Comma  - Style5" xfId="303"/>
    <cellStyle name="_PRC Adjustments 021231_CCB.HO.New TB template.CCB PRC IAS Sorting.040223 trial run" xfId="304"/>
    <cellStyle name="_PRC Adjustments 021231_CCB.HO.New TB template.PRC Sorting.040210" xfId="305"/>
    <cellStyle name="_PRC Adjustments 021231_CCB.HO.New TB template.PRC Sorting.040210_CCB.Dec03AuditPack.GL.V2" xfId="306"/>
    <cellStyle name="Comma  - Style1" xfId="307"/>
    <cellStyle name="_PRC Adjustments 030630" xfId="308"/>
    <cellStyle name="_PRC Adjustments 030630_CCB.Dec03AuditPack.GL.V2" xfId="309"/>
    <cellStyle name="표준_0N-HANDLING " xfId="310"/>
    <cellStyle name="_PRC Adjustments 030630_CCB.GLAudit Package.040114" xfId="311"/>
    <cellStyle name="Text Indent B" xfId="312"/>
    <cellStyle name="_PRC Adjustments 030630_CCB.GLAudit Package.040114_CCB.Dec03AuditPack.GL.V2" xfId="313"/>
    <cellStyle name="_PRC Adjustments 030630_CCB.HO.New TB template.CCB PRC IAS Sorting.040223 trial run" xfId="314"/>
    <cellStyle name="Enter Units (2)" xfId="315"/>
    <cellStyle name="_PRC Adjustments 030630_CCB.HO.New TB template.CCB PRC IAS Sorting.040223 trial run_CCB.Dec03AuditPack.GL.V2" xfId="316"/>
    <cellStyle name="Percent [0]" xfId="317"/>
    <cellStyle name="公司标准表" xfId="318"/>
    <cellStyle name="_PRC Adjustments 030630_CCB.HO.New TB template.IAS Sorting.040210" xfId="319"/>
    <cellStyle name="_PRC Adjustments 030630_CCB.HO.New TB template.IAS Sorting.040210_CCB.Dec03AuditPack.GL.V2" xfId="320"/>
    <cellStyle name="_PRC Adjustments 030630_CCB.HO.New TB template.PRC Sorting.040210" xfId="321"/>
    <cellStyle name="Lines Fill" xfId="322"/>
    <cellStyle name="_PRC Adjustments 030630_CCB.HO.New TB template.PRC Sorting.040210_CCB.Dec03AuditPack.GL.V2" xfId="323"/>
    <cellStyle name="_表5-1-1建筑物" xfId="324"/>
    <cellStyle name="Percent [0.00%]" xfId="325"/>
    <cellStyle name="_资产负债表归属200712" xfId="326"/>
    <cellStyle name="Hipervínculo visitado" xfId="327"/>
    <cellStyle name="_资产评估明细表-财再" xfId="328"/>
    <cellStyle name="{Comma [0]}" xfId="329"/>
    <cellStyle name="{Comma}" xfId="330"/>
    <cellStyle name="{Date}" xfId="331"/>
    <cellStyle name="{Percent}" xfId="332"/>
    <cellStyle name="{Thousand}" xfId="333"/>
    <cellStyle name="0.00%" xfId="334"/>
    <cellStyle name="³£¹æ_Conso.new4" xfId="335"/>
    <cellStyle name="Subtotal" xfId="336"/>
    <cellStyle name="Calc Currency (2)" xfId="337"/>
    <cellStyle name="Calc Percent (2)" xfId="338"/>
    <cellStyle name="Calc Units (1)" xfId="339"/>
    <cellStyle name="Currency [0]_ rislugp" xfId="340"/>
    <cellStyle name="Calc Units (2)" xfId="341"/>
    <cellStyle name="Currency$[2]" xfId="342"/>
    <cellStyle name="Percent[0]" xfId="343"/>
    <cellStyle name="Col Heads" xfId="344"/>
    <cellStyle name="Collegamento ipertestuale" xfId="345"/>
    <cellStyle name="Column Headings" xfId="346"/>
    <cellStyle name="Column$Headings" xfId="347"/>
    <cellStyle name="Comma_!!!GO" xfId="348"/>
    <cellStyle name="Model" xfId="349"/>
    <cellStyle name="Column_Title" xfId="350"/>
    <cellStyle name="Grey" xfId="351"/>
    <cellStyle name="Comma  - Style2" xfId="352"/>
    <cellStyle name="Milliers_!!!GO" xfId="353"/>
    <cellStyle name="Comma  - Style4" xfId="354"/>
    <cellStyle name="Comma  - Style6" xfId="355"/>
    <cellStyle name="標準_Collateral" xfId="356"/>
    <cellStyle name="Comma  - Style7" xfId="357"/>
    <cellStyle name="Comma  - Style8" xfId="358"/>
    <cellStyle name="Comma [0]_!!!GO" xfId="359"/>
    <cellStyle name="Comma [00]" xfId="360"/>
    <cellStyle name="Comma,1" xfId="361"/>
    <cellStyle name="PrePop Units (0)" xfId="362"/>
    <cellStyle name="Comma,2" xfId="363"/>
    <cellStyle name="普通_ 白土" xfId="364"/>
    <cellStyle name="comma-d" xfId="365"/>
    <cellStyle name="Enter Currency (0)" xfId="366"/>
    <cellStyle name="COST1" xfId="367"/>
    <cellStyle name="Currency [00]" xfId="368"/>
    <cellStyle name="Currency,2" xfId="369"/>
    <cellStyle name="Currency\[0]" xfId="370"/>
    <cellStyle name="Date" xfId="371"/>
    <cellStyle name="Enter Currency (2)" xfId="372"/>
    <cellStyle name="Enter Units (1)" xfId="373"/>
    <cellStyle name="entry box" xfId="374"/>
    <cellStyle name="Euro" xfId="375"/>
    <cellStyle name="常规_基本情况" xfId="376"/>
    <cellStyle name="ff" xfId="377"/>
    <cellStyle name="Input [yellow]" xfId="378"/>
    <cellStyle name="Followed Hyperlink" xfId="379"/>
    <cellStyle name="HEADER" xfId="380"/>
    <cellStyle name="千分位_ 白土" xfId="381"/>
    <cellStyle name="Header1" xfId="382"/>
    <cellStyle name="常规_评估空白套表1" xfId="383"/>
    <cellStyle name="Heading1" xfId="384"/>
    <cellStyle name="Hipervínculo" xfId="385"/>
    <cellStyle name="Hipervínculo_固定资产清单" xfId="386"/>
    <cellStyle name="Monétaire [0]_!!!GO" xfId="387"/>
    <cellStyle name="Input Cells" xfId="388"/>
    <cellStyle name="InputArea" xfId="389"/>
    <cellStyle name="KPMG Heading 1" xfId="390"/>
    <cellStyle name="KPMG Heading 2" xfId="391"/>
    <cellStyle name="KPMG Heading 3" xfId="392"/>
    <cellStyle name="KPMG Heading 4" xfId="393"/>
    <cellStyle name="KPMG Normal Text" xfId="394"/>
    <cellStyle name="Link Currency (0)" xfId="395"/>
    <cellStyle name="Link Currency (2)" xfId="396"/>
    <cellStyle name="Linked Cells" xfId="397"/>
    <cellStyle name="Milliers [0]_!!!GO" xfId="398"/>
    <cellStyle name="常规_往来核对附表" xfId="399"/>
    <cellStyle name="Monétaire_!!!GO" xfId="400"/>
    <cellStyle name="New Times Roman" xfId="401"/>
    <cellStyle name="no dec" xfId="402"/>
    <cellStyle name="Normal - Style1" xfId="403"/>
    <cellStyle name="Normal_0105第二套审计报表定稿" xfId="404"/>
    <cellStyle name="Percent [0%]" xfId="405"/>
    <cellStyle name="Percent [00]" xfId="406"/>
    <cellStyle name="Percent [2]" xfId="407"/>
    <cellStyle name="PrePop Currency (0)" xfId="408"/>
    <cellStyle name="PrePop Currency (2)" xfId="409"/>
    <cellStyle name="PrePop Units (2)" xfId="410"/>
    <cellStyle name="pricing" xfId="411"/>
    <cellStyle name="PSHeading" xfId="412"/>
    <cellStyle name="RevList" xfId="413"/>
    <cellStyle name="Sheet Head" xfId="414"/>
    <cellStyle name="subhead" xfId="415"/>
    <cellStyle name="Thousands" xfId="416"/>
    <cellStyle name="常规 5" xfId="417"/>
    <cellStyle name="常规_Book1" xfId="418"/>
    <cellStyle name="常规_Sheet1" xfId="419"/>
    <cellStyle name="常规_冀东水泥本部" xfId="420"/>
    <cellStyle name="常规_评估明细表（申报）" xfId="421"/>
    <cellStyle name="常规_申报正式表格" xfId="422"/>
    <cellStyle name="超级链接" xfId="423"/>
    <cellStyle name="分级显示行_1_Book1" xfId="424"/>
    <cellStyle name="后继超级链接" xfId="425"/>
    <cellStyle name="霓付_97MBO" xfId="426"/>
    <cellStyle name="普通_附19_minxi98114" xfId="427"/>
    <cellStyle name="千分位[0]_ 白土" xfId="428"/>
    <cellStyle name="千位[0]_ 应交税金审定表" xfId="429"/>
    <cellStyle name="资产" xfId="430"/>
    <cellStyle name="콤마 [0]_BOILER-CO1" xfId="431"/>
    <cellStyle name="통화_BOILER-CO1" xfId="432"/>
    <cellStyle name="표준_kc-elec system check list" xfId="43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theme" Target="theme/theme1.xml"/><Relationship Id="rId98" Type="http://schemas.openxmlformats.org/officeDocument/2006/relationships/externalLink" Target="externalLinks/externalLink2.xml"/><Relationship Id="rId97" Type="http://schemas.openxmlformats.org/officeDocument/2006/relationships/externalLink" Target="externalLinks/externalLink1.xml"/><Relationship Id="rId96" Type="http://schemas.openxmlformats.org/officeDocument/2006/relationships/worksheet" Target="worksheets/sheet96.xml"/><Relationship Id="rId95" Type="http://schemas.openxmlformats.org/officeDocument/2006/relationships/worksheet" Target="worksheets/sheet95.xml"/><Relationship Id="rId94" Type="http://schemas.openxmlformats.org/officeDocument/2006/relationships/worksheet" Target="worksheets/sheet94.xml"/><Relationship Id="rId93" Type="http://schemas.openxmlformats.org/officeDocument/2006/relationships/worksheet" Target="worksheets/sheet93.xml"/><Relationship Id="rId92" Type="http://schemas.openxmlformats.org/officeDocument/2006/relationships/worksheet" Target="worksheets/sheet92.xml"/><Relationship Id="rId91" Type="http://schemas.openxmlformats.org/officeDocument/2006/relationships/worksheet" Target="worksheets/sheet91.xml"/><Relationship Id="rId90" Type="http://schemas.openxmlformats.org/officeDocument/2006/relationships/worksheet" Target="worksheets/sheet90.xml"/><Relationship Id="rId9" Type="http://schemas.openxmlformats.org/officeDocument/2006/relationships/worksheet" Target="worksheets/sheet9.xml"/><Relationship Id="rId89" Type="http://schemas.openxmlformats.org/officeDocument/2006/relationships/worksheet" Target="worksheets/sheet89.xml"/><Relationship Id="rId88" Type="http://schemas.openxmlformats.org/officeDocument/2006/relationships/worksheet" Target="worksheets/sheet88.xml"/><Relationship Id="rId87" Type="http://schemas.openxmlformats.org/officeDocument/2006/relationships/worksheet" Target="worksheets/sheet87.xml"/><Relationship Id="rId86" Type="http://schemas.openxmlformats.org/officeDocument/2006/relationships/worksheet" Target="worksheets/sheet86.xml"/><Relationship Id="rId85" Type="http://schemas.openxmlformats.org/officeDocument/2006/relationships/worksheet" Target="worksheets/sheet85.xml"/><Relationship Id="rId84" Type="http://schemas.openxmlformats.org/officeDocument/2006/relationships/worksheet" Target="worksheets/sheet84.xml"/><Relationship Id="rId83" Type="http://schemas.openxmlformats.org/officeDocument/2006/relationships/worksheet" Target="worksheets/sheet83.xml"/><Relationship Id="rId82" Type="http://schemas.openxmlformats.org/officeDocument/2006/relationships/worksheet" Target="worksheets/sheet82.xml"/><Relationship Id="rId81" Type="http://schemas.openxmlformats.org/officeDocument/2006/relationships/worksheet" Target="worksheets/sheet81.xml"/><Relationship Id="rId80" Type="http://schemas.openxmlformats.org/officeDocument/2006/relationships/worksheet" Target="worksheets/sheet80.xml"/><Relationship Id="rId8" Type="http://schemas.openxmlformats.org/officeDocument/2006/relationships/worksheet" Target="worksheets/sheet8.xml"/><Relationship Id="rId79" Type="http://schemas.openxmlformats.org/officeDocument/2006/relationships/worksheet" Target="worksheets/sheet79.xml"/><Relationship Id="rId78" Type="http://schemas.openxmlformats.org/officeDocument/2006/relationships/worksheet" Target="worksheets/sheet78.xml"/><Relationship Id="rId77" Type="http://schemas.openxmlformats.org/officeDocument/2006/relationships/worksheet" Target="worksheets/sheet77.xml"/><Relationship Id="rId76" Type="http://schemas.openxmlformats.org/officeDocument/2006/relationships/worksheet" Target="worksheets/sheet76.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1" Type="http://schemas.openxmlformats.org/officeDocument/2006/relationships/sharedStrings" Target="sharedStrings.xml"/><Relationship Id="rId100" Type="http://schemas.openxmlformats.org/officeDocument/2006/relationships/styles" Target="style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914400</xdr:colOff>
      <xdr:row>3</xdr:row>
      <xdr:rowOff>28575</xdr:rowOff>
    </xdr:from>
    <xdr:to>
      <xdr:col>2</xdr:col>
      <xdr:colOff>914400</xdr:colOff>
      <xdr:row>3</xdr:row>
      <xdr:rowOff>28575</xdr:rowOff>
    </xdr:to>
    <xdr:sp>
      <xdr:nvSpPr>
        <xdr:cNvPr id="131892" name="Line 1"/>
        <xdr:cNvSpPr>
          <a:spLocks noChangeShapeType="1"/>
        </xdr:cNvSpPr>
      </xdr:nvSpPr>
      <xdr:spPr>
        <a:xfrm>
          <a:off x="2019300" y="600075"/>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742950</xdr:colOff>
      <xdr:row>5</xdr:row>
      <xdr:rowOff>114300</xdr:rowOff>
    </xdr:from>
    <xdr:to>
      <xdr:col>3</xdr:col>
      <xdr:colOff>9525</xdr:colOff>
      <xdr:row>5</xdr:row>
      <xdr:rowOff>114300</xdr:rowOff>
    </xdr:to>
    <xdr:sp>
      <xdr:nvSpPr>
        <xdr:cNvPr id="131893" name="Line 4"/>
        <xdr:cNvSpPr>
          <a:spLocks noChangeShapeType="1"/>
        </xdr:cNvSpPr>
      </xdr:nvSpPr>
      <xdr:spPr>
        <a:xfrm>
          <a:off x="1847850" y="1066800"/>
          <a:ext cx="590550"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1038225</xdr:colOff>
      <xdr:row>5</xdr:row>
      <xdr:rowOff>114300</xdr:rowOff>
    </xdr:from>
    <xdr:to>
      <xdr:col>2</xdr:col>
      <xdr:colOff>1066800</xdr:colOff>
      <xdr:row>26</xdr:row>
      <xdr:rowOff>123825</xdr:rowOff>
    </xdr:to>
    <xdr:sp>
      <xdr:nvSpPr>
        <xdr:cNvPr id="131894" name="Line 5"/>
        <xdr:cNvSpPr>
          <a:spLocks noChangeShapeType="1"/>
        </xdr:cNvSpPr>
      </xdr:nvSpPr>
      <xdr:spPr>
        <a:xfrm>
          <a:off x="2143125" y="1066800"/>
          <a:ext cx="28575" cy="401002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1076325</xdr:colOff>
      <xdr:row>26</xdr:row>
      <xdr:rowOff>123825</xdr:rowOff>
    </xdr:from>
    <xdr:to>
      <xdr:col>3</xdr:col>
      <xdr:colOff>28575</xdr:colOff>
      <xdr:row>26</xdr:row>
      <xdr:rowOff>123825</xdr:rowOff>
    </xdr:to>
    <xdr:sp>
      <xdr:nvSpPr>
        <xdr:cNvPr id="131895" name="Line 6"/>
        <xdr:cNvSpPr>
          <a:spLocks noChangeShapeType="1"/>
        </xdr:cNvSpPr>
      </xdr:nvSpPr>
      <xdr:spPr>
        <a:xfrm>
          <a:off x="2181225" y="5076825"/>
          <a:ext cx="2762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1038225</xdr:colOff>
      <xdr:row>8</xdr:row>
      <xdr:rowOff>123825</xdr:rowOff>
    </xdr:from>
    <xdr:to>
      <xdr:col>3</xdr:col>
      <xdr:colOff>9525</xdr:colOff>
      <xdr:row>8</xdr:row>
      <xdr:rowOff>133350</xdr:rowOff>
    </xdr:to>
    <xdr:sp>
      <xdr:nvSpPr>
        <xdr:cNvPr id="131896" name="Line 7"/>
        <xdr:cNvSpPr>
          <a:spLocks noChangeShapeType="1"/>
        </xdr:cNvSpPr>
      </xdr:nvSpPr>
      <xdr:spPr>
        <a:xfrm flipV="1">
          <a:off x="2143125" y="1647825"/>
          <a:ext cx="295275" cy="952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11</xdr:row>
      <xdr:rowOff>133350</xdr:rowOff>
    </xdr:from>
    <xdr:to>
      <xdr:col>3</xdr:col>
      <xdr:colOff>19050</xdr:colOff>
      <xdr:row>11</xdr:row>
      <xdr:rowOff>133350</xdr:rowOff>
    </xdr:to>
    <xdr:sp>
      <xdr:nvSpPr>
        <xdr:cNvPr id="131897" name="Line 8"/>
        <xdr:cNvSpPr>
          <a:spLocks noChangeShapeType="1"/>
        </xdr:cNvSpPr>
      </xdr:nvSpPr>
      <xdr:spPr>
        <a:xfrm>
          <a:off x="2152650" y="2228850"/>
          <a:ext cx="2952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12</xdr:row>
      <xdr:rowOff>133350</xdr:rowOff>
    </xdr:from>
    <xdr:to>
      <xdr:col>3</xdr:col>
      <xdr:colOff>28575</xdr:colOff>
      <xdr:row>12</xdr:row>
      <xdr:rowOff>133350</xdr:rowOff>
    </xdr:to>
    <xdr:sp>
      <xdr:nvSpPr>
        <xdr:cNvPr id="131898" name="Line 10"/>
        <xdr:cNvSpPr>
          <a:spLocks noChangeShapeType="1"/>
        </xdr:cNvSpPr>
      </xdr:nvSpPr>
      <xdr:spPr>
        <a:xfrm>
          <a:off x="2152650" y="2419350"/>
          <a:ext cx="3048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13</xdr:row>
      <xdr:rowOff>142875</xdr:rowOff>
    </xdr:from>
    <xdr:to>
      <xdr:col>3</xdr:col>
      <xdr:colOff>28575</xdr:colOff>
      <xdr:row>13</xdr:row>
      <xdr:rowOff>142875</xdr:rowOff>
    </xdr:to>
    <xdr:sp>
      <xdr:nvSpPr>
        <xdr:cNvPr id="131899" name="Line 11"/>
        <xdr:cNvSpPr>
          <a:spLocks noChangeShapeType="1"/>
        </xdr:cNvSpPr>
      </xdr:nvSpPr>
      <xdr:spPr>
        <a:xfrm>
          <a:off x="2152650" y="2619375"/>
          <a:ext cx="3048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14</xdr:row>
      <xdr:rowOff>142875</xdr:rowOff>
    </xdr:from>
    <xdr:to>
      <xdr:col>3</xdr:col>
      <xdr:colOff>19050</xdr:colOff>
      <xdr:row>14</xdr:row>
      <xdr:rowOff>142875</xdr:rowOff>
    </xdr:to>
    <xdr:sp>
      <xdr:nvSpPr>
        <xdr:cNvPr id="131900" name="Line 12"/>
        <xdr:cNvSpPr>
          <a:spLocks noChangeShapeType="1"/>
        </xdr:cNvSpPr>
      </xdr:nvSpPr>
      <xdr:spPr>
        <a:xfrm>
          <a:off x="2152650" y="2809875"/>
          <a:ext cx="2952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15</xdr:row>
      <xdr:rowOff>133350</xdr:rowOff>
    </xdr:from>
    <xdr:to>
      <xdr:col>3</xdr:col>
      <xdr:colOff>47625</xdr:colOff>
      <xdr:row>15</xdr:row>
      <xdr:rowOff>133350</xdr:rowOff>
    </xdr:to>
    <xdr:sp>
      <xdr:nvSpPr>
        <xdr:cNvPr id="131901" name="Line 13"/>
        <xdr:cNvSpPr>
          <a:spLocks noChangeShapeType="1"/>
        </xdr:cNvSpPr>
      </xdr:nvSpPr>
      <xdr:spPr>
        <a:xfrm>
          <a:off x="2152650" y="2990850"/>
          <a:ext cx="3238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1057275</xdr:colOff>
      <xdr:row>16</xdr:row>
      <xdr:rowOff>142875</xdr:rowOff>
    </xdr:from>
    <xdr:to>
      <xdr:col>3</xdr:col>
      <xdr:colOff>19050</xdr:colOff>
      <xdr:row>16</xdr:row>
      <xdr:rowOff>142875</xdr:rowOff>
    </xdr:to>
    <xdr:sp>
      <xdr:nvSpPr>
        <xdr:cNvPr id="131902" name="Line 14"/>
        <xdr:cNvSpPr>
          <a:spLocks noChangeShapeType="1"/>
        </xdr:cNvSpPr>
      </xdr:nvSpPr>
      <xdr:spPr>
        <a:xfrm>
          <a:off x="2162175" y="3190875"/>
          <a:ext cx="2857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1057275</xdr:colOff>
      <xdr:row>17</xdr:row>
      <xdr:rowOff>123825</xdr:rowOff>
    </xdr:from>
    <xdr:to>
      <xdr:col>3</xdr:col>
      <xdr:colOff>38100</xdr:colOff>
      <xdr:row>17</xdr:row>
      <xdr:rowOff>123825</xdr:rowOff>
    </xdr:to>
    <xdr:sp>
      <xdr:nvSpPr>
        <xdr:cNvPr id="131903" name="Line 15"/>
        <xdr:cNvSpPr>
          <a:spLocks noChangeShapeType="1"/>
        </xdr:cNvSpPr>
      </xdr:nvSpPr>
      <xdr:spPr>
        <a:xfrm>
          <a:off x="2162175" y="3362325"/>
          <a:ext cx="3048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1066800</xdr:colOff>
      <xdr:row>25</xdr:row>
      <xdr:rowOff>104775</xdr:rowOff>
    </xdr:from>
    <xdr:to>
      <xdr:col>3</xdr:col>
      <xdr:colOff>28575</xdr:colOff>
      <xdr:row>25</xdr:row>
      <xdr:rowOff>104775</xdr:rowOff>
    </xdr:to>
    <xdr:sp>
      <xdr:nvSpPr>
        <xdr:cNvPr id="131904" name="Line 16"/>
        <xdr:cNvSpPr>
          <a:spLocks noChangeShapeType="1"/>
        </xdr:cNvSpPr>
      </xdr:nvSpPr>
      <xdr:spPr>
        <a:xfrm>
          <a:off x="2171700" y="4867275"/>
          <a:ext cx="2857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866775</xdr:colOff>
      <xdr:row>27</xdr:row>
      <xdr:rowOff>114300</xdr:rowOff>
    </xdr:from>
    <xdr:to>
      <xdr:col>3</xdr:col>
      <xdr:colOff>28575</xdr:colOff>
      <xdr:row>27</xdr:row>
      <xdr:rowOff>114300</xdr:rowOff>
    </xdr:to>
    <xdr:sp>
      <xdr:nvSpPr>
        <xdr:cNvPr id="131905" name="Line 17"/>
        <xdr:cNvSpPr>
          <a:spLocks noChangeShapeType="1"/>
        </xdr:cNvSpPr>
      </xdr:nvSpPr>
      <xdr:spPr>
        <a:xfrm>
          <a:off x="1971675" y="5257800"/>
          <a:ext cx="4857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1038225</xdr:colOff>
      <xdr:row>27</xdr:row>
      <xdr:rowOff>114300</xdr:rowOff>
    </xdr:from>
    <xdr:to>
      <xdr:col>2</xdr:col>
      <xdr:colOff>1057275</xdr:colOff>
      <xdr:row>57</xdr:row>
      <xdr:rowOff>142875</xdr:rowOff>
    </xdr:to>
    <xdr:sp>
      <xdr:nvSpPr>
        <xdr:cNvPr id="131906" name="Line 19"/>
        <xdr:cNvSpPr>
          <a:spLocks noChangeShapeType="1"/>
        </xdr:cNvSpPr>
      </xdr:nvSpPr>
      <xdr:spPr>
        <a:xfrm flipH="1">
          <a:off x="2143125" y="5257800"/>
          <a:ext cx="19050" cy="574357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57</xdr:row>
      <xdr:rowOff>133350</xdr:rowOff>
    </xdr:from>
    <xdr:to>
      <xdr:col>3</xdr:col>
      <xdr:colOff>19050</xdr:colOff>
      <xdr:row>57</xdr:row>
      <xdr:rowOff>133350</xdr:rowOff>
    </xdr:to>
    <xdr:sp>
      <xdr:nvSpPr>
        <xdr:cNvPr id="131907" name="Line 20"/>
        <xdr:cNvSpPr>
          <a:spLocks noChangeShapeType="1"/>
        </xdr:cNvSpPr>
      </xdr:nvSpPr>
      <xdr:spPr>
        <a:xfrm>
          <a:off x="2152650" y="10991850"/>
          <a:ext cx="2952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1066800</xdr:colOff>
      <xdr:row>30</xdr:row>
      <xdr:rowOff>133350</xdr:rowOff>
    </xdr:from>
    <xdr:to>
      <xdr:col>3</xdr:col>
      <xdr:colOff>38100</xdr:colOff>
      <xdr:row>30</xdr:row>
      <xdr:rowOff>133350</xdr:rowOff>
    </xdr:to>
    <xdr:sp>
      <xdr:nvSpPr>
        <xdr:cNvPr id="131908" name="Line 21"/>
        <xdr:cNvSpPr>
          <a:spLocks noChangeShapeType="1"/>
        </xdr:cNvSpPr>
      </xdr:nvSpPr>
      <xdr:spPr>
        <a:xfrm>
          <a:off x="2171700" y="5848350"/>
          <a:ext cx="2952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31</xdr:row>
      <xdr:rowOff>114300</xdr:rowOff>
    </xdr:from>
    <xdr:to>
      <xdr:col>3</xdr:col>
      <xdr:colOff>38100</xdr:colOff>
      <xdr:row>31</xdr:row>
      <xdr:rowOff>114300</xdr:rowOff>
    </xdr:to>
    <xdr:sp>
      <xdr:nvSpPr>
        <xdr:cNvPr id="131909" name="Line 23"/>
        <xdr:cNvSpPr>
          <a:spLocks noChangeShapeType="1"/>
        </xdr:cNvSpPr>
      </xdr:nvSpPr>
      <xdr:spPr>
        <a:xfrm>
          <a:off x="2152650" y="6019800"/>
          <a:ext cx="3143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1057275</xdr:colOff>
      <xdr:row>32</xdr:row>
      <xdr:rowOff>104775</xdr:rowOff>
    </xdr:from>
    <xdr:to>
      <xdr:col>3</xdr:col>
      <xdr:colOff>19050</xdr:colOff>
      <xdr:row>32</xdr:row>
      <xdr:rowOff>104775</xdr:rowOff>
    </xdr:to>
    <xdr:sp>
      <xdr:nvSpPr>
        <xdr:cNvPr id="131910" name="Line 24"/>
        <xdr:cNvSpPr>
          <a:spLocks noChangeShapeType="1"/>
        </xdr:cNvSpPr>
      </xdr:nvSpPr>
      <xdr:spPr>
        <a:xfrm>
          <a:off x="2162175" y="6200775"/>
          <a:ext cx="2857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1057275</xdr:colOff>
      <xdr:row>33</xdr:row>
      <xdr:rowOff>152400</xdr:rowOff>
    </xdr:from>
    <xdr:to>
      <xdr:col>2</xdr:col>
      <xdr:colOff>1057275</xdr:colOff>
      <xdr:row>33</xdr:row>
      <xdr:rowOff>152400</xdr:rowOff>
    </xdr:to>
    <xdr:sp>
      <xdr:nvSpPr>
        <xdr:cNvPr id="131911" name="Line 25"/>
        <xdr:cNvSpPr>
          <a:spLocks noChangeShapeType="1"/>
        </xdr:cNvSpPr>
      </xdr:nvSpPr>
      <xdr:spPr>
        <a:xfrm>
          <a:off x="2162175" y="6438900"/>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1057275</xdr:colOff>
      <xdr:row>33</xdr:row>
      <xdr:rowOff>104775</xdr:rowOff>
    </xdr:from>
    <xdr:to>
      <xdr:col>3</xdr:col>
      <xdr:colOff>19050</xdr:colOff>
      <xdr:row>33</xdr:row>
      <xdr:rowOff>104775</xdr:rowOff>
    </xdr:to>
    <xdr:sp>
      <xdr:nvSpPr>
        <xdr:cNvPr id="131912" name="Line 26"/>
        <xdr:cNvSpPr>
          <a:spLocks noChangeShapeType="1"/>
        </xdr:cNvSpPr>
      </xdr:nvSpPr>
      <xdr:spPr>
        <a:xfrm>
          <a:off x="2162175" y="6391275"/>
          <a:ext cx="2857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37</xdr:row>
      <xdr:rowOff>114300</xdr:rowOff>
    </xdr:from>
    <xdr:to>
      <xdr:col>3</xdr:col>
      <xdr:colOff>38100</xdr:colOff>
      <xdr:row>37</xdr:row>
      <xdr:rowOff>114300</xdr:rowOff>
    </xdr:to>
    <xdr:sp>
      <xdr:nvSpPr>
        <xdr:cNvPr id="131913" name="Line 27"/>
        <xdr:cNvSpPr>
          <a:spLocks noChangeShapeType="1"/>
        </xdr:cNvSpPr>
      </xdr:nvSpPr>
      <xdr:spPr>
        <a:xfrm>
          <a:off x="2152650" y="7162800"/>
          <a:ext cx="3143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1057275</xdr:colOff>
      <xdr:row>44</xdr:row>
      <xdr:rowOff>114300</xdr:rowOff>
    </xdr:from>
    <xdr:to>
      <xdr:col>3</xdr:col>
      <xdr:colOff>28575</xdr:colOff>
      <xdr:row>44</xdr:row>
      <xdr:rowOff>114300</xdr:rowOff>
    </xdr:to>
    <xdr:sp>
      <xdr:nvSpPr>
        <xdr:cNvPr id="131914" name="Line 28"/>
        <xdr:cNvSpPr>
          <a:spLocks noChangeShapeType="1"/>
        </xdr:cNvSpPr>
      </xdr:nvSpPr>
      <xdr:spPr>
        <a:xfrm>
          <a:off x="2162175" y="8496300"/>
          <a:ext cx="2952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46</xdr:row>
      <xdr:rowOff>95250</xdr:rowOff>
    </xdr:from>
    <xdr:to>
      <xdr:col>3</xdr:col>
      <xdr:colOff>38100</xdr:colOff>
      <xdr:row>46</xdr:row>
      <xdr:rowOff>95250</xdr:rowOff>
    </xdr:to>
    <xdr:sp>
      <xdr:nvSpPr>
        <xdr:cNvPr id="131915" name="Line 29"/>
        <xdr:cNvSpPr>
          <a:spLocks noChangeShapeType="1"/>
        </xdr:cNvSpPr>
      </xdr:nvSpPr>
      <xdr:spPr>
        <a:xfrm>
          <a:off x="2152650" y="8858250"/>
          <a:ext cx="3143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47</xdr:row>
      <xdr:rowOff>142875</xdr:rowOff>
    </xdr:from>
    <xdr:to>
      <xdr:col>3</xdr:col>
      <xdr:colOff>47625</xdr:colOff>
      <xdr:row>47</xdr:row>
      <xdr:rowOff>142875</xdr:rowOff>
    </xdr:to>
    <xdr:sp>
      <xdr:nvSpPr>
        <xdr:cNvPr id="131916" name="Line 30"/>
        <xdr:cNvSpPr>
          <a:spLocks noChangeShapeType="1"/>
        </xdr:cNvSpPr>
      </xdr:nvSpPr>
      <xdr:spPr>
        <a:xfrm>
          <a:off x="2152650" y="9096375"/>
          <a:ext cx="3238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48</xdr:row>
      <xdr:rowOff>123825</xdr:rowOff>
    </xdr:from>
    <xdr:to>
      <xdr:col>3</xdr:col>
      <xdr:colOff>66675</xdr:colOff>
      <xdr:row>48</xdr:row>
      <xdr:rowOff>123825</xdr:rowOff>
    </xdr:to>
    <xdr:sp>
      <xdr:nvSpPr>
        <xdr:cNvPr id="131917" name="Line 31"/>
        <xdr:cNvSpPr>
          <a:spLocks noChangeShapeType="1"/>
        </xdr:cNvSpPr>
      </xdr:nvSpPr>
      <xdr:spPr>
        <a:xfrm>
          <a:off x="2152650" y="9267825"/>
          <a:ext cx="3429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1038225</xdr:colOff>
      <xdr:row>49</xdr:row>
      <xdr:rowOff>142875</xdr:rowOff>
    </xdr:from>
    <xdr:to>
      <xdr:col>3</xdr:col>
      <xdr:colOff>28575</xdr:colOff>
      <xdr:row>49</xdr:row>
      <xdr:rowOff>142875</xdr:rowOff>
    </xdr:to>
    <xdr:sp>
      <xdr:nvSpPr>
        <xdr:cNvPr id="131918" name="Line 32"/>
        <xdr:cNvSpPr>
          <a:spLocks noChangeShapeType="1"/>
        </xdr:cNvSpPr>
      </xdr:nvSpPr>
      <xdr:spPr>
        <a:xfrm>
          <a:off x="2143125" y="9477375"/>
          <a:ext cx="3143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50</xdr:row>
      <xdr:rowOff>142875</xdr:rowOff>
    </xdr:from>
    <xdr:to>
      <xdr:col>3</xdr:col>
      <xdr:colOff>38100</xdr:colOff>
      <xdr:row>50</xdr:row>
      <xdr:rowOff>142875</xdr:rowOff>
    </xdr:to>
    <xdr:sp>
      <xdr:nvSpPr>
        <xdr:cNvPr id="131919" name="Line 33"/>
        <xdr:cNvSpPr>
          <a:spLocks noChangeShapeType="1"/>
        </xdr:cNvSpPr>
      </xdr:nvSpPr>
      <xdr:spPr>
        <a:xfrm>
          <a:off x="2152650" y="9667875"/>
          <a:ext cx="3143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1038225</xdr:colOff>
      <xdr:row>53</xdr:row>
      <xdr:rowOff>114300</xdr:rowOff>
    </xdr:from>
    <xdr:to>
      <xdr:col>3</xdr:col>
      <xdr:colOff>28575</xdr:colOff>
      <xdr:row>53</xdr:row>
      <xdr:rowOff>114300</xdr:rowOff>
    </xdr:to>
    <xdr:sp>
      <xdr:nvSpPr>
        <xdr:cNvPr id="131920" name="Line 34"/>
        <xdr:cNvSpPr>
          <a:spLocks noChangeShapeType="1"/>
        </xdr:cNvSpPr>
      </xdr:nvSpPr>
      <xdr:spPr>
        <a:xfrm>
          <a:off x="2143125" y="10210800"/>
          <a:ext cx="3143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1047750</xdr:colOff>
      <xdr:row>54</xdr:row>
      <xdr:rowOff>114300</xdr:rowOff>
    </xdr:from>
    <xdr:to>
      <xdr:col>3</xdr:col>
      <xdr:colOff>57150</xdr:colOff>
      <xdr:row>54</xdr:row>
      <xdr:rowOff>114300</xdr:rowOff>
    </xdr:to>
    <xdr:sp>
      <xdr:nvSpPr>
        <xdr:cNvPr id="131921" name="Line 35"/>
        <xdr:cNvSpPr>
          <a:spLocks noChangeShapeType="1"/>
        </xdr:cNvSpPr>
      </xdr:nvSpPr>
      <xdr:spPr>
        <a:xfrm>
          <a:off x="2152650" y="10401300"/>
          <a:ext cx="3333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1038225</xdr:colOff>
      <xdr:row>55</xdr:row>
      <xdr:rowOff>104775</xdr:rowOff>
    </xdr:from>
    <xdr:to>
      <xdr:col>3</xdr:col>
      <xdr:colOff>47625</xdr:colOff>
      <xdr:row>55</xdr:row>
      <xdr:rowOff>114300</xdr:rowOff>
    </xdr:to>
    <xdr:sp>
      <xdr:nvSpPr>
        <xdr:cNvPr id="131922" name="Line 36"/>
        <xdr:cNvSpPr>
          <a:spLocks noChangeShapeType="1"/>
        </xdr:cNvSpPr>
      </xdr:nvSpPr>
      <xdr:spPr>
        <a:xfrm>
          <a:off x="2143125" y="10582275"/>
          <a:ext cx="333375" cy="952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1038225</xdr:colOff>
      <xdr:row>56</xdr:row>
      <xdr:rowOff>104775</xdr:rowOff>
    </xdr:from>
    <xdr:to>
      <xdr:col>3</xdr:col>
      <xdr:colOff>38100</xdr:colOff>
      <xdr:row>56</xdr:row>
      <xdr:rowOff>104775</xdr:rowOff>
    </xdr:to>
    <xdr:sp>
      <xdr:nvSpPr>
        <xdr:cNvPr id="131923" name="Line 37"/>
        <xdr:cNvSpPr>
          <a:spLocks noChangeShapeType="1"/>
        </xdr:cNvSpPr>
      </xdr:nvSpPr>
      <xdr:spPr>
        <a:xfrm>
          <a:off x="2143125" y="10772775"/>
          <a:ext cx="3238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714375</xdr:colOff>
      <xdr:row>5</xdr:row>
      <xdr:rowOff>95250</xdr:rowOff>
    </xdr:from>
    <xdr:to>
      <xdr:col>4</xdr:col>
      <xdr:colOff>9525</xdr:colOff>
      <xdr:row>5</xdr:row>
      <xdr:rowOff>104775</xdr:rowOff>
    </xdr:to>
    <xdr:sp>
      <xdr:nvSpPr>
        <xdr:cNvPr id="131924" name="Freeform 38"/>
        <xdr:cNvSpPr/>
      </xdr:nvSpPr>
      <xdr:spPr>
        <a:xfrm>
          <a:off x="3143250" y="1047750"/>
          <a:ext cx="866775" cy="9525"/>
        </a:xfrm>
        <a:custGeom>
          <a:avLst/>
          <a:gdLst>
            <a:gd name="T0" fmla="*/ 0 w 102"/>
            <a:gd name="T1" fmla="*/ 0 h 1"/>
            <a:gd name="T2" fmla="*/ 2147483647 w 102"/>
            <a:gd name="T3" fmla="*/ 2147483647 h 1"/>
            <a:gd name="T4" fmla="*/ 0 60000 65536"/>
            <a:gd name="T5" fmla="*/ 0 60000 65536"/>
            <a:gd name="T6" fmla="*/ 0 w 102"/>
            <a:gd name="T7" fmla="*/ 0 h 1"/>
            <a:gd name="T8" fmla="*/ 102 w 102"/>
            <a:gd name="T9" fmla="*/ 1 h 1"/>
          </a:gdLst>
          <a:ahLst/>
          <a:cxnLst>
            <a:cxn ang="T4">
              <a:pos x="T0" y="T1"/>
            </a:cxn>
            <a:cxn ang="T5">
              <a:pos x="T2" y="T3"/>
            </a:cxn>
          </a:cxnLst>
          <a:rect l="T6" t="T7" r="T8" b="T9"/>
          <a:pathLst>
            <a:path w="102" h="1">
              <a:moveTo>
                <a:pt x="0" y="0"/>
              </a:moveTo>
              <a:lnTo>
                <a:pt x="102" y="1"/>
              </a:lnTo>
            </a:path>
          </a:pathLst>
        </a:custGeom>
        <a:noFill/>
        <a:ln w="12700">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1066800</xdr:colOff>
      <xdr:row>5</xdr:row>
      <xdr:rowOff>95250</xdr:rowOff>
    </xdr:from>
    <xdr:to>
      <xdr:col>3</xdr:col>
      <xdr:colOff>1066800</xdr:colOff>
      <xdr:row>7</xdr:row>
      <xdr:rowOff>114300</xdr:rowOff>
    </xdr:to>
    <xdr:sp>
      <xdr:nvSpPr>
        <xdr:cNvPr id="131925" name="Line 39"/>
        <xdr:cNvSpPr>
          <a:spLocks noChangeShapeType="1"/>
        </xdr:cNvSpPr>
      </xdr:nvSpPr>
      <xdr:spPr>
        <a:xfrm>
          <a:off x="3495675" y="1047750"/>
          <a:ext cx="0" cy="40005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1066800</xdr:colOff>
      <xdr:row>6</xdr:row>
      <xdr:rowOff>95250</xdr:rowOff>
    </xdr:from>
    <xdr:to>
      <xdr:col>4</xdr:col>
      <xdr:colOff>9525</xdr:colOff>
      <xdr:row>6</xdr:row>
      <xdr:rowOff>95250</xdr:rowOff>
    </xdr:to>
    <xdr:sp>
      <xdr:nvSpPr>
        <xdr:cNvPr id="131926" name="Line 40"/>
        <xdr:cNvSpPr>
          <a:spLocks noChangeShapeType="1"/>
        </xdr:cNvSpPr>
      </xdr:nvSpPr>
      <xdr:spPr>
        <a:xfrm>
          <a:off x="3495675" y="1238250"/>
          <a:ext cx="5143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1076325</xdr:colOff>
      <xdr:row>7</xdr:row>
      <xdr:rowOff>104775</xdr:rowOff>
    </xdr:from>
    <xdr:to>
      <xdr:col>4</xdr:col>
      <xdr:colOff>28575</xdr:colOff>
      <xdr:row>7</xdr:row>
      <xdr:rowOff>104775</xdr:rowOff>
    </xdr:to>
    <xdr:sp>
      <xdr:nvSpPr>
        <xdr:cNvPr id="131927" name="Line 41"/>
        <xdr:cNvSpPr>
          <a:spLocks noChangeShapeType="1"/>
        </xdr:cNvSpPr>
      </xdr:nvSpPr>
      <xdr:spPr>
        <a:xfrm>
          <a:off x="3505200" y="1438275"/>
          <a:ext cx="5238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1057275</xdr:colOff>
      <xdr:row>8</xdr:row>
      <xdr:rowOff>95250</xdr:rowOff>
    </xdr:from>
    <xdr:to>
      <xdr:col>4</xdr:col>
      <xdr:colOff>19050</xdr:colOff>
      <xdr:row>8</xdr:row>
      <xdr:rowOff>95250</xdr:rowOff>
    </xdr:to>
    <xdr:sp>
      <xdr:nvSpPr>
        <xdr:cNvPr id="131928" name="Line 42"/>
        <xdr:cNvSpPr>
          <a:spLocks noChangeShapeType="1"/>
        </xdr:cNvSpPr>
      </xdr:nvSpPr>
      <xdr:spPr>
        <a:xfrm>
          <a:off x="3486150" y="1619250"/>
          <a:ext cx="5334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1066800</xdr:colOff>
      <xdr:row>8</xdr:row>
      <xdr:rowOff>104775</xdr:rowOff>
    </xdr:from>
    <xdr:to>
      <xdr:col>3</xdr:col>
      <xdr:colOff>1066800</xdr:colOff>
      <xdr:row>10</xdr:row>
      <xdr:rowOff>104775</xdr:rowOff>
    </xdr:to>
    <xdr:sp>
      <xdr:nvSpPr>
        <xdr:cNvPr id="131929" name="Line 45"/>
        <xdr:cNvSpPr>
          <a:spLocks noChangeShapeType="1"/>
        </xdr:cNvSpPr>
      </xdr:nvSpPr>
      <xdr:spPr>
        <a:xfrm>
          <a:off x="3495675" y="1628775"/>
          <a:ext cx="0" cy="38100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1066800</xdr:colOff>
      <xdr:row>10</xdr:row>
      <xdr:rowOff>114300</xdr:rowOff>
    </xdr:from>
    <xdr:to>
      <xdr:col>4</xdr:col>
      <xdr:colOff>19050</xdr:colOff>
      <xdr:row>10</xdr:row>
      <xdr:rowOff>114300</xdr:rowOff>
    </xdr:to>
    <xdr:sp>
      <xdr:nvSpPr>
        <xdr:cNvPr id="131930" name="Line 46"/>
        <xdr:cNvSpPr>
          <a:spLocks noChangeShapeType="1"/>
        </xdr:cNvSpPr>
      </xdr:nvSpPr>
      <xdr:spPr>
        <a:xfrm>
          <a:off x="3495675" y="2019300"/>
          <a:ext cx="5238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1066800</xdr:colOff>
      <xdr:row>9</xdr:row>
      <xdr:rowOff>104775</xdr:rowOff>
    </xdr:from>
    <xdr:to>
      <xdr:col>4</xdr:col>
      <xdr:colOff>19050</xdr:colOff>
      <xdr:row>9</xdr:row>
      <xdr:rowOff>104775</xdr:rowOff>
    </xdr:to>
    <xdr:sp>
      <xdr:nvSpPr>
        <xdr:cNvPr id="131931" name="Line 48"/>
        <xdr:cNvSpPr>
          <a:spLocks noChangeShapeType="1"/>
        </xdr:cNvSpPr>
      </xdr:nvSpPr>
      <xdr:spPr>
        <a:xfrm>
          <a:off x="3495675" y="1819275"/>
          <a:ext cx="5238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428625</xdr:colOff>
      <xdr:row>17</xdr:row>
      <xdr:rowOff>104775</xdr:rowOff>
    </xdr:from>
    <xdr:to>
      <xdr:col>4</xdr:col>
      <xdr:colOff>19050</xdr:colOff>
      <xdr:row>17</xdr:row>
      <xdr:rowOff>104775</xdr:rowOff>
    </xdr:to>
    <xdr:sp>
      <xdr:nvSpPr>
        <xdr:cNvPr id="131932" name="Line 49"/>
        <xdr:cNvSpPr>
          <a:spLocks noChangeShapeType="1"/>
        </xdr:cNvSpPr>
      </xdr:nvSpPr>
      <xdr:spPr>
        <a:xfrm>
          <a:off x="2857500" y="3343275"/>
          <a:ext cx="11620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1076325</xdr:colOff>
      <xdr:row>17</xdr:row>
      <xdr:rowOff>104775</xdr:rowOff>
    </xdr:from>
    <xdr:to>
      <xdr:col>3</xdr:col>
      <xdr:colOff>1076325</xdr:colOff>
      <xdr:row>24</xdr:row>
      <xdr:rowOff>123825</xdr:rowOff>
    </xdr:to>
    <xdr:sp>
      <xdr:nvSpPr>
        <xdr:cNvPr id="131933" name="Line 50"/>
        <xdr:cNvSpPr>
          <a:spLocks noChangeShapeType="1"/>
        </xdr:cNvSpPr>
      </xdr:nvSpPr>
      <xdr:spPr>
        <a:xfrm>
          <a:off x="3505200" y="3343275"/>
          <a:ext cx="0" cy="135255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1076325</xdr:colOff>
      <xdr:row>24</xdr:row>
      <xdr:rowOff>123825</xdr:rowOff>
    </xdr:from>
    <xdr:to>
      <xdr:col>4</xdr:col>
      <xdr:colOff>19050</xdr:colOff>
      <xdr:row>24</xdr:row>
      <xdr:rowOff>123825</xdr:rowOff>
    </xdr:to>
    <xdr:sp>
      <xdr:nvSpPr>
        <xdr:cNvPr id="131934" name="Line 51"/>
        <xdr:cNvSpPr>
          <a:spLocks noChangeShapeType="1"/>
        </xdr:cNvSpPr>
      </xdr:nvSpPr>
      <xdr:spPr>
        <a:xfrm>
          <a:off x="3505200" y="4695825"/>
          <a:ext cx="5143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104775</xdr:rowOff>
    </xdr:from>
    <xdr:to>
      <xdr:col>4</xdr:col>
      <xdr:colOff>19050</xdr:colOff>
      <xdr:row>18</xdr:row>
      <xdr:rowOff>104775</xdr:rowOff>
    </xdr:to>
    <xdr:sp>
      <xdr:nvSpPr>
        <xdr:cNvPr id="131935" name="Line 52"/>
        <xdr:cNvSpPr>
          <a:spLocks noChangeShapeType="1"/>
        </xdr:cNvSpPr>
      </xdr:nvSpPr>
      <xdr:spPr>
        <a:xfrm>
          <a:off x="3514725" y="3533775"/>
          <a:ext cx="5048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1076325</xdr:colOff>
      <xdr:row>19</xdr:row>
      <xdr:rowOff>85725</xdr:rowOff>
    </xdr:from>
    <xdr:to>
      <xdr:col>4</xdr:col>
      <xdr:colOff>28575</xdr:colOff>
      <xdr:row>19</xdr:row>
      <xdr:rowOff>85725</xdr:rowOff>
    </xdr:to>
    <xdr:sp>
      <xdr:nvSpPr>
        <xdr:cNvPr id="131936" name="Line 53"/>
        <xdr:cNvSpPr>
          <a:spLocks noChangeShapeType="1"/>
        </xdr:cNvSpPr>
      </xdr:nvSpPr>
      <xdr:spPr>
        <a:xfrm>
          <a:off x="3505200" y="3705225"/>
          <a:ext cx="5238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1085850</xdr:colOff>
      <xdr:row>20</xdr:row>
      <xdr:rowOff>104775</xdr:rowOff>
    </xdr:from>
    <xdr:to>
      <xdr:col>4</xdr:col>
      <xdr:colOff>9525</xdr:colOff>
      <xdr:row>20</xdr:row>
      <xdr:rowOff>104775</xdr:rowOff>
    </xdr:to>
    <xdr:sp>
      <xdr:nvSpPr>
        <xdr:cNvPr id="131937" name="Line 54"/>
        <xdr:cNvSpPr>
          <a:spLocks noChangeShapeType="1"/>
        </xdr:cNvSpPr>
      </xdr:nvSpPr>
      <xdr:spPr>
        <a:xfrm>
          <a:off x="3514725" y="3914775"/>
          <a:ext cx="4953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1076325</xdr:colOff>
      <xdr:row>21</xdr:row>
      <xdr:rowOff>95250</xdr:rowOff>
    </xdr:from>
    <xdr:to>
      <xdr:col>4</xdr:col>
      <xdr:colOff>19050</xdr:colOff>
      <xdr:row>21</xdr:row>
      <xdr:rowOff>95250</xdr:rowOff>
    </xdr:to>
    <xdr:sp>
      <xdr:nvSpPr>
        <xdr:cNvPr id="131938" name="Line 55"/>
        <xdr:cNvSpPr>
          <a:spLocks noChangeShapeType="1"/>
        </xdr:cNvSpPr>
      </xdr:nvSpPr>
      <xdr:spPr>
        <a:xfrm>
          <a:off x="3505200" y="4095750"/>
          <a:ext cx="5143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1076325</xdr:colOff>
      <xdr:row>22</xdr:row>
      <xdr:rowOff>104775</xdr:rowOff>
    </xdr:from>
    <xdr:to>
      <xdr:col>4</xdr:col>
      <xdr:colOff>9525</xdr:colOff>
      <xdr:row>22</xdr:row>
      <xdr:rowOff>104775</xdr:rowOff>
    </xdr:to>
    <xdr:sp>
      <xdr:nvSpPr>
        <xdr:cNvPr id="131939" name="Line 56"/>
        <xdr:cNvSpPr>
          <a:spLocks noChangeShapeType="1"/>
        </xdr:cNvSpPr>
      </xdr:nvSpPr>
      <xdr:spPr>
        <a:xfrm>
          <a:off x="3505200" y="4295775"/>
          <a:ext cx="5048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1076325</xdr:colOff>
      <xdr:row>23</xdr:row>
      <xdr:rowOff>95250</xdr:rowOff>
    </xdr:from>
    <xdr:to>
      <xdr:col>4</xdr:col>
      <xdr:colOff>38100</xdr:colOff>
      <xdr:row>23</xdr:row>
      <xdr:rowOff>95250</xdr:rowOff>
    </xdr:to>
    <xdr:sp>
      <xdr:nvSpPr>
        <xdr:cNvPr id="131940" name="Line 57"/>
        <xdr:cNvSpPr>
          <a:spLocks noChangeShapeType="1"/>
        </xdr:cNvSpPr>
      </xdr:nvSpPr>
      <xdr:spPr>
        <a:xfrm>
          <a:off x="3505200" y="4476750"/>
          <a:ext cx="5334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1181100</xdr:colOff>
      <xdr:row>27</xdr:row>
      <xdr:rowOff>104775</xdr:rowOff>
    </xdr:from>
    <xdr:to>
      <xdr:col>4</xdr:col>
      <xdr:colOff>19050</xdr:colOff>
      <xdr:row>27</xdr:row>
      <xdr:rowOff>104775</xdr:rowOff>
    </xdr:to>
    <xdr:sp>
      <xdr:nvSpPr>
        <xdr:cNvPr id="131941" name="Line 58"/>
        <xdr:cNvSpPr>
          <a:spLocks noChangeShapeType="1"/>
        </xdr:cNvSpPr>
      </xdr:nvSpPr>
      <xdr:spPr>
        <a:xfrm>
          <a:off x="3609975" y="5248275"/>
          <a:ext cx="4095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1209675</xdr:colOff>
      <xdr:row>27</xdr:row>
      <xdr:rowOff>114300</xdr:rowOff>
    </xdr:from>
    <xdr:to>
      <xdr:col>3</xdr:col>
      <xdr:colOff>1219200</xdr:colOff>
      <xdr:row>29</xdr:row>
      <xdr:rowOff>123825</xdr:rowOff>
    </xdr:to>
    <xdr:sp>
      <xdr:nvSpPr>
        <xdr:cNvPr id="131942" name="Freeform 59"/>
        <xdr:cNvSpPr/>
      </xdr:nvSpPr>
      <xdr:spPr>
        <a:xfrm>
          <a:off x="3638550" y="5257800"/>
          <a:ext cx="9525" cy="390525"/>
        </a:xfrm>
        <a:custGeom>
          <a:avLst/>
          <a:gdLst>
            <a:gd name="T0" fmla="*/ 0 w 1"/>
            <a:gd name="T1" fmla="*/ 0 h 41"/>
            <a:gd name="T2" fmla="*/ 2147483647 w 1"/>
            <a:gd name="T3" fmla="*/ 2147483647 h 41"/>
            <a:gd name="T4" fmla="*/ 0 60000 65536"/>
            <a:gd name="T5" fmla="*/ 0 60000 65536"/>
            <a:gd name="T6" fmla="*/ 0 w 1"/>
            <a:gd name="T7" fmla="*/ 0 h 41"/>
            <a:gd name="T8" fmla="*/ 1 w 1"/>
            <a:gd name="T9" fmla="*/ 41 h 41"/>
          </a:gdLst>
          <a:ahLst/>
          <a:cxnLst>
            <a:cxn ang="T4">
              <a:pos x="T0" y="T1"/>
            </a:cxn>
            <a:cxn ang="T5">
              <a:pos x="T2" y="T3"/>
            </a:cxn>
          </a:cxnLst>
          <a:rect l="T6" t="T7" r="T8" b="T9"/>
          <a:pathLst>
            <a:path w="1" h="41">
              <a:moveTo>
                <a:pt x="0" y="0"/>
              </a:moveTo>
              <a:lnTo>
                <a:pt x="1" y="41"/>
              </a:lnTo>
            </a:path>
          </a:pathLst>
        </a:cu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1209675</xdr:colOff>
      <xdr:row>29</xdr:row>
      <xdr:rowOff>133350</xdr:rowOff>
    </xdr:from>
    <xdr:to>
      <xdr:col>4</xdr:col>
      <xdr:colOff>38100</xdr:colOff>
      <xdr:row>29</xdr:row>
      <xdr:rowOff>133350</xdr:rowOff>
    </xdr:to>
    <xdr:sp>
      <xdr:nvSpPr>
        <xdr:cNvPr id="131943" name="Line 60"/>
        <xdr:cNvSpPr>
          <a:spLocks noChangeShapeType="1"/>
        </xdr:cNvSpPr>
      </xdr:nvSpPr>
      <xdr:spPr>
        <a:xfrm>
          <a:off x="3638550" y="5657850"/>
          <a:ext cx="4000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1209675</xdr:colOff>
      <xdr:row>28</xdr:row>
      <xdr:rowOff>104775</xdr:rowOff>
    </xdr:from>
    <xdr:to>
      <xdr:col>4</xdr:col>
      <xdr:colOff>9525</xdr:colOff>
      <xdr:row>28</xdr:row>
      <xdr:rowOff>104775</xdr:rowOff>
    </xdr:to>
    <xdr:sp>
      <xdr:nvSpPr>
        <xdr:cNvPr id="131944" name="Line 61"/>
        <xdr:cNvSpPr>
          <a:spLocks noChangeShapeType="1"/>
        </xdr:cNvSpPr>
      </xdr:nvSpPr>
      <xdr:spPr>
        <a:xfrm>
          <a:off x="3638550" y="5438775"/>
          <a:ext cx="3714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923925</xdr:colOff>
      <xdr:row>33</xdr:row>
      <xdr:rowOff>85725</xdr:rowOff>
    </xdr:from>
    <xdr:to>
      <xdr:col>4</xdr:col>
      <xdr:colOff>19050</xdr:colOff>
      <xdr:row>33</xdr:row>
      <xdr:rowOff>85725</xdr:rowOff>
    </xdr:to>
    <xdr:sp>
      <xdr:nvSpPr>
        <xdr:cNvPr id="131945" name="Line 62"/>
        <xdr:cNvSpPr>
          <a:spLocks noChangeShapeType="1"/>
        </xdr:cNvSpPr>
      </xdr:nvSpPr>
      <xdr:spPr>
        <a:xfrm>
          <a:off x="3352800" y="6372225"/>
          <a:ext cx="6667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1095375</xdr:colOff>
      <xdr:row>33</xdr:row>
      <xdr:rowOff>85725</xdr:rowOff>
    </xdr:from>
    <xdr:to>
      <xdr:col>3</xdr:col>
      <xdr:colOff>1095375</xdr:colOff>
      <xdr:row>36</xdr:row>
      <xdr:rowOff>85725</xdr:rowOff>
    </xdr:to>
    <xdr:sp>
      <xdr:nvSpPr>
        <xdr:cNvPr id="131946" name="Line 63"/>
        <xdr:cNvSpPr>
          <a:spLocks noChangeShapeType="1"/>
        </xdr:cNvSpPr>
      </xdr:nvSpPr>
      <xdr:spPr>
        <a:xfrm>
          <a:off x="3524250" y="6372225"/>
          <a:ext cx="0" cy="57150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1104900</xdr:colOff>
      <xdr:row>36</xdr:row>
      <xdr:rowOff>76200</xdr:rowOff>
    </xdr:from>
    <xdr:to>
      <xdr:col>4</xdr:col>
      <xdr:colOff>28575</xdr:colOff>
      <xdr:row>36</xdr:row>
      <xdr:rowOff>76200</xdr:rowOff>
    </xdr:to>
    <xdr:sp>
      <xdr:nvSpPr>
        <xdr:cNvPr id="131947" name="Line 64"/>
        <xdr:cNvSpPr>
          <a:spLocks noChangeShapeType="1"/>
        </xdr:cNvSpPr>
      </xdr:nvSpPr>
      <xdr:spPr>
        <a:xfrm>
          <a:off x="3533775" y="6934200"/>
          <a:ext cx="4953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1095375</xdr:colOff>
      <xdr:row>34</xdr:row>
      <xdr:rowOff>104775</xdr:rowOff>
    </xdr:from>
    <xdr:to>
      <xdr:col>4</xdr:col>
      <xdr:colOff>28575</xdr:colOff>
      <xdr:row>34</xdr:row>
      <xdr:rowOff>104775</xdr:rowOff>
    </xdr:to>
    <xdr:sp>
      <xdr:nvSpPr>
        <xdr:cNvPr id="131948" name="Line 65"/>
        <xdr:cNvSpPr>
          <a:spLocks noChangeShapeType="1"/>
        </xdr:cNvSpPr>
      </xdr:nvSpPr>
      <xdr:spPr>
        <a:xfrm>
          <a:off x="3524250" y="6581775"/>
          <a:ext cx="5048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1095375</xdr:colOff>
      <xdr:row>35</xdr:row>
      <xdr:rowOff>85725</xdr:rowOff>
    </xdr:from>
    <xdr:to>
      <xdr:col>4</xdr:col>
      <xdr:colOff>9525</xdr:colOff>
      <xdr:row>35</xdr:row>
      <xdr:rowOff>85725</xdr:rowOff>
    </xdr:to>
    <xdr:sp>
      <xdr:nvSpPr>
        <xdr:cNvPr id="131949" name="Line 66"/>
        <xdr:cNvSpPr>
          <a:spLocks noChangeShapeType="1"/>
        </xdr:cNvSpPr>
      </xdr:nvSpPr>
      <xdr:spPr>
        <a:xfrm>
          <a:off x="3524250" y="6753225"/>
          <a:ext cx="4857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676275</xdr:colOff>
      <xdr:row>37</xdr:row>
      <xdr:rowOff>104775</xdr:rowOff>
    </xdr:from>
    <xdr:to>
      <xdr:col>4</xdr:col>
      <xdr:colOff>28575</xdr:colOff>
      <xdr:row>37</xdr:row>
      <xdr:rowOff>104775</xdr:rowOff>
    </xdr:to>
    <xdr:sp>
      <xdr:nvSpPr>
        <xdr:cNvPr id="131950" name="Line 67"/>
        <xdr:cNvSpPr>
          <a:spLocks noChangeShapeType="1"/>
        </xdr:cNvSpPr>
      </xdr:nvSpPr>
      <xdr:spPr>
        <a:xfrm>
          <a:off x="3105150" y="7153275"/>
          <a:ext cx="9239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1104900</xdr:colOff>
      <xdr:row>37</xdr:row>
      <xdr:rowOff>114300</xdr:rowOff>
    </xdr:from>
    <xdr:to>
      <xdr:col>3</xdr:col>
      <xdr:colOff>1114425</xdr:colOff>
      <xdr:row>43</xdr:row>
      <xdr:rowOff>123825</xdr:rowOff>
    </xdr:to>
    <xdr:sp>
      <xdr:nvSpPr>
        <xdr:cNvPr id="131951" name="Line 68"/>
        <xdr:cNvSpPr>
          <a:spLocks noChangeShapeType="1"/>
        </xdr:cNvSpPr>
      </xdr:nvSpPr>
      <xdr:spPr>
        <a:xfrm>
          <a:off x="3533775" y="7162800"/>
          <a:ext cx="9525" cy="115252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1114425</xdr:colOff>
      <xdr:row>43</xdr:row>
      <xdr:rowOff>114300</xdr:rowOff>
    </xdr:from>
    <xdr:to>
      <xdr:col>4</xdr:col>
      <xdr:colOff>19050</xdr:colOff>
      <xdr:row>43</xdr:row>
      <xdr:rowOff>114300</xdr:rowOff>
    </xdr:to>
    <xdr:sp>
      <xdr:nvSpPr>
        <xdr:cNvPr id="131952" name="Line 69"/>
        <xdr:cNvSpPr>
          <a:spLocks noChangeShapeType="1"/>
        </xdr:cNvSpPr>
      </xdr:nvSpPr>
      <xdr:spPr>
        <a:xfrm>
          <a:off x="3543300" y="8305800"/>
          <a:ext cx="4762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1104900</xdr:colOff>
      <xdr:row>38</xdr:row>
      <xdr:rowOff>114300</xdr:rowOff>
    </xdr:from>
    <xdr:to>
      <xdr:col>4</xdr:col>
      <xdr:colOff>38100</xdr:colOff>
      <xdr:row>38</xdr:row>
      <xdr:rowOff>114300</xdr:rowOff>
    </xdr:to>
    <xdr:sp>
      <xdr:nvSpPr>
        <xdr:cNvPr id="131953" name="Line 70"/>
        <xdr:cNvSpPr>
          <a:spLocks noChangeShapeType="1"/>
        </xdr:cNvSpPr>
      </xdr:nvSpPr>
      <xdr:spPr>
        <a:xfrm>
          <a:off x="3533775" y="7353300"/>
          <a:ext cx="5048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1114425</xdr:colOff>
      <xdr:row>39</xdr:row>
      <xdr:rowOff>95250</xdr:rowOff>
    </xdr:from>
    <xdr:to>
      <xdr:col>4</xdr:col>
      <xdr:colOff>9525</xdr:colOff>
      <xdr:row>39</xdr:row>
      <xdr:rowOff>95250</xdr:rowOff>
    </xdr:to>
    <xdr:sp>
      <xdr:nvSpPr>
        <xdr:cNvPr id="131954" name="Line 71"/>
        <xdr:cNvSpPr>
          <a:spLocks noChangeShapeType="1"/>
        </xdr:cNvSpPr>
      </xdr:nvSpPr>
      <xdr:spPr>
        <a:xfrm>
          <a:off x="3543300" y="7524750"/>
          <a:ext cx="4667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1114425</xdr:colOff>
      <xdr:row>40</xdr:row>
      <xdr:rowOff>85725</xdr:rowOff>
    </xdr:from>
    <xdr:to>
      <xdr:col>4</xdr:col>
      <xdr:colOff>38100</xdr:colOff>
      <xdr:row>40</xdr:row>
      <xdr:rowOff>85725</xdr:rowOff>
    </xdr:to>
    <xdr:sp>
      <xdr:nvSpPr>
        <xdr:cNvPr id="131955" name="Line 73"/>
        <xdr:cNvSpPr>
          <a:spLocks noChangeShapeType="1"/>
        </xdr:cNvSpPr>
      </xdr:nvSpPr>
      <xdr:spPr>
        <a:xfrm>
          <a:off x="3543300" y="7705725"/>
          <a:ext cx="4953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1104900</xdr:colOff>
      <xdr:row>41</xdr:row>
      <xdr:rowOff>85725</xdr:rowOff>
    </xdr:from>
    <xdr:to>
      <xdr:col>4</xdr:col>
      <xdr:colOff>0</xdr:colOff>
      <xdr:row>41</xdr:row>
      <xdr:rowOff>85725</xdr:rowOff>
    </xdr:to>
    <xdr:sp>
      <xdr:nvSpPr>
        <xdr:cNvPr id="131956" name="Line 74"/>
        <xdr:cNvSpPr>
          <a:spLocks noChangeShapeType="1"/>
        </xdr:cNvSpPr>
      </xdr:nvSpPr>
      <xdr:spPr>
        <a:xfrm>
          <a:off x="3533775" y="7896225"/>
          <a:ext cx="4667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1114425</xdr:colOff>
      <xdr:row>42</xdr:row>
      <xdr:rowOff>95250</xdr:rowOff>
    </xdr:from>
    <xdr:to>
      <xdr:col>4</xdr:col>
      <xdr:colOff>9525</xdr:colOff>
      <xdr:row>42</xdr:row>
      <xdr:rowOff>95250</xdr:rowOff>
    </xdr:to>
    <xdr:sp>
      <xdr:nvSpPr>
        <xdr:cNvPr id="131957" name="Line 75"/>
        <xdr:cNvSpPr>
          <a:spLocks noChangeShapeType="1"/>
        </xdr:cNvSpPr>
      </xdr:nvSpPr>
      <xdr:spPr>
        <a:xfrm>
          <a:off x="3543300" y="8096250"/>
          <a:ext cx="4667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666750</xdr:colOff>
      <xdr:row>44</xdr:row>
      <xdr:rowOff>85725</xdr:rowOff>
    </xdr:from>
    <xdr:to>
      <xdr:col>4</xdr:col>
      <xdr:colOff>9525</xdr:colOff>
      <xdr:row>44</xdr:row>
      <xdr:rowOff>85725</xdr:rowOff>
    </xdr:to>
    <xdr:sp>
      <xdr:nvSpPr>
        <xdr:cNvPr id="131958" name="Line 76"/>
        <xdr:cNvSpPr>
          <a:spLocks noChangeShapeType="1"/>
        </xdr:cNvSpPr>
      </xdr:nvSpPr>
      <xdr:spPr>
        <a:xfrm>
          <a:off x="3095625" y="8467725"/>
          <a:ext cx="9144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1114425</xdr:colOff>
      <xdr:row>44</xdr:row>
      <xdr:rowOff>95250</xdr:rowOff>
    </xdr:from>
    <xdr:to>
      <xdr:col>3</xdr:col>
      <xdr:colOff>1114425</xdr:colOff>
      <xdr:row>45</xdr:row>
      <xdr:rowOff>104775</xdr:rowOff>
    </xdr:to>
    <xdr:sp>
      <xdr:nvSpPr>
        <xdr:cNvPr id="131959" name="Line 77"/>
        <xdr:cNvSpPr>
          <a:spLocks noChangeShapeType="1"/>
        </xdr:cNvSpPr>
      </xdr:nvSpPr>
      <xdr:spPr>
        <a:xfrm>
          <a:off x="3543300" y="8477250"/>
          <a:ext cx="0" cy="20002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1114425</xdr:colOff>
      <xdr:row>45</xdr:row>
      <xdr:rowOff>104775</xdr:rowOff>
    </xdr:from>
    <xdr:to>
      <xdr:col>4</xdr:col>
      <xdr:colOff>19050</xdr:colOff>
      <xdr:row>45</xdr:row>
      <xdr:rowOff>104775</xdr:rowOff>
    </xdr:to>
    <xdr:sp>
      <xdr:nvSpPr>
        <xdr:cNvPr id="131960" name="Line 78"/>
        <xdr:cNvSpPr>
          <a:spLocks noChangeShapeType="1"/>
        </xdr:cNvSpPr>
      </xdr:nvSpPr>
      <xdr:spPr>
        <a:xfrm>
          <a:off x="3543300" y="8677275"/>
          <a:ext cx="4762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723900</xdr:colOff>
      <xdr:row>50</xdr:row>
      <xdr:rowOff>95250</xdr:rowOff>
    </xdr:from>
    <xdr:to>
      <xdr:col>4</xdr:col>
      <xdr:colOff>19050</xdr:colOff>
      <xdr:row>50</xdr:row>
      <xdr:rowOff>95250</xdr:rowOff>
    </xdr:to>
    <xdr:sp>
      <xdr:nvSpPr>
        <xdr:cNvPr id="131961" name="Line 79"/>
        <xdr:cNvSpPr>
          <a:spLocks noChangeShapeType="1"/>
        </xdr:cNvSpPr>
      </xdr:nvSpPr>
      <xdr:spPr>
        <a:xfrm>
          <a:off x="3152775" y="9620250"/>
          <a:ext cx="8667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1085850</xdr:colOff>
      <xdr:row>50</xdr:row>
      <xdr:rowOff>104775</xdr:rowOff>
    </xdr:from>
    <xdr:to>
      <xdr:col>3</xdr:col>
      <xdr:colOff>1085850</xdr:colOff>
      <xdr:row>52</xdr:row>
      <xdr:rowOff>114300</xdr:rowOff>
    </xdr:to>
    <xdr:sp>
      <xdr:nvSpPr>
        <xdr:cNvPr id="131962" name="Line 80"/>
        <xdr:cNvSpPr>
          <a:spLocks noChangeShapeType="1"/>
        </xdr:cNvSpPr>
      </xdr:nvSpPr>
      <xdr:spPr>
        <a:xfrm>
          <a:off x="3514725" y="9629775"/>
          <a:ext cx="0" cy="39052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1095375</xdr:colOff>
      <xdr:row>51</xdr:row>
      <xdr:rowOff>95250</xdr:rowOff>
    </xdr:from>
    <xdr:to>
      <xdr:col>4</xdr:col>
      <xdr:colOff>28575</xdr:colOff>
      <xdr:row>51</xdr:row>
      <xdr:rowOff>95250</xdr:rowOff>
    </xdr:to>
    <xdr:sp>
      <xdr:nvSpPr>
        <xdr:cNvPr id="131963" name="Line 81"/>
        <xdr:cNvSpPr>
          <a:spLocks noChangeShapeType="1"/>
        </xdr:cNvSpPr>
      </xdr:nvSpPr>
      <xdr:spPr>
        <a:xfrm>
          <a:off x="3524250" y="9810750"/>
          <a:ext cx="5048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1085850</xdr:colOff>
      <xdr:row>52</xdr:row>
      <xdr:rowOff>104775</xdr:rowOff>
    </xdr:from>
    <xdr:to>
      <xdr:col>4</xdr:col>
      <xdr:colOff>19050</xdr:colOff>
      <xdr:row>52</xdr:row>
      <xdr:rowOff>104775</xdr:rowOff>
    </xdr:to>
    <xdr:sp>
      <xdr:nvSpPr>
        <xdr:cNvPr id="131964" name="Line 83"/>
        <xdr:cNvSpPr>
          <a:spLocks noChangeShapeType="1"/>
        </xdr:cNvSpPr>
      </xdr:nvSpPr>
      <xdr:spPr>
        <a:xfrm>
          <a:off x="3514725" y="10010775"/>
          <a:ext cx="5048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6</xdr:col>
      <xdr:colOff>609600</xdr:colOff>
      <xdr:row>5</xdr:row>
      <xdr:rowOff>95250</xdr:rowOff>
    </xdr:from>
    <xdr:to>
      <xdr:col>8</xdr:col>
      <xdr:colOff>19050</xdr:colOff>
      <xdr:row>5</xdr:row>
      <xdr:rowOff>95250</xdr:rowOff>
    </xdr:to>
    <xdr:sp>
      <xdr:nvSpPr>
        <xdr:cNvPr id="131965" name="Line 84"/>
        <xdr:cNvSpPr>
          <a:spLocks noChangeShapeType="1"/>
        </xdr:cNvSpPr>
      </xdr:nvSpPr>
      <xdr:spPr>
        <a:xfrm>
          <a:off x="6772275" y="1047750"/>
          <a:ext cx="6096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19050</xdr:colOff>
      <xdr:row>5</xdr:row>
      <xdr:rowOff>104775</xdr:rowOff>
    </xdr:from>
    <xdr:to>
      <xdr:col>7</xdr:col>
      <xdr:colOff>19050</xdr:colOff>
      <xdr:row>16</xdr:row>
      <xdr:rowOff>85725</xdr:rowOff>
    </xdr:to>
    <xdr:sp>
      <xdr:nvSpPr>
        <xdr:cNvPr id="131966" name="Line 85"/>
        <xdr:cNvSpPr>
          <a:spLocks noChangeShapeType="1"/>
        </xdr:cNvSpPr>
      </xdr:nvSpPr>
      <xdr:spPr>
        <a:xfrm>
          <a:off x="6915150" y="1057275"/>
          <a:ext cx="0" cy="207645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28575</xdr:colOff>
      <xdr:row>16</xdr:row>
      <xdr:rowOff>85725</xdr:rowOff>
    </xdr:from>
    <xdr:to>
      <xdr:col>8</xdr:col>
      <xdr:colOff>9525</xdr:colOff>
      <xdr:row>16</xdr:row>
      <xdr:rowOff>85725</xdr:rowOff>
    </xdr:to>
    <xdr:sp>
      <xdr:nvSpPr>
        <xdr:cNvPr id="131967" name="Line 86"/>
        <xdr:cNvSpPr>
          <a:spLocks noChangeShapeType="1"/>
        </xdr:cNvSpPr>
      </xdr:nvSpPr>
      <xdr:spPr>
        <a:xfrm>
          <a:off x="6924675" y="3133725"/>
          <a:ext cx="4476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19050</xdr:colOff>
      <xdr:row>6</xdr:row>
      <xdr:rowOff>104775</xdr:rowOff>
    </xdr:from>
    <xdr:to>
      <xdr:col>8</xdr:col>
      <xdr:colOff>19050</xdr:colOff>
      <xdr:row>6</xdr:row>
      <xdr:rowOff>104775</xdr:rowOff>
    </xdr:to>
    <xdr:sp>
      <xdr:nvSpPr>
        <xdr:cNvPr id="131968" name="Line 87"/>
        <xdr:cNvSpPr>
          <a:spLocks noChangeShapeType="1"/>
        </xdr:cNvSpPr>
      </xdr:nvSpPr>
      <xdr:spPr>
        <a:xfrm>
          <a:off x="6915150" y="1247775"/>
          <a:ext cx="4667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28575</xdr:colOff>
      <xdr:row>7</xdr:row>
      <xdr:rowOff>95250</xdr:rowOff>
    </xdr:from>
    <xdr:to>
      <xdr:col>8</xdr:col>
      <xdr:colOff>19050</xdr:colOff>
      <xdr:row>7</xdr:row>
      <xdr:rowOff>95250</xdr:rowOff>
    </xdr:to>
    <xdr:sp>
      <xdr:nvSpPr>
        <xdr:cNvPr id="131969" name="Line 89"/>
        <xdr:cNvSpPr>
          <a:spLocks noChangeShapeType="1"/>
        </xdr:cNvSpPr>
      </xdr:nvSpPr>
      <xdr:spPr>
        <a:xfrm>
          <a:off x="6924675" y="1428750"/>
          <a:ext cx="4572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28575</xdr:colOff>
      <xdr:row>8</xdr:row>
      <xdr:rowOff>95250</xdr:rowOff>
    </xdr:from>
    <xdr:to>
      <xdr:col>8</xdr:col>
      <xdr:colOff>0</xdr:colOff>
      <xdr:row>8</xdr:row>
      <xdr:rowOff>95250</xdr:rowOff>
    </xdr:to>
    <xdr:sp>
      <xdr:nvSpPr>
        <xdr:cNvPr id="131970" name="Line 90"/>
        <xdr:cNvSpPr>
          <a:spLocks noChangeShapeType="1"/>
        </xdr:cNvSpPr>
      </xdr:nvSpPr>
      <xdr:spPr>
        <a:xfrm>
          <a:off x="6924675" y="1619250"/>
          <a:ext cx="4381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28575</xdr:colOff>
      <xdr:row>9</xdr:row>
      <xdr:rowOff>114300</xdr:rowOff>
    </xdr:from>
    <xdr:to>
      <xdr:col>8</xdr:col>
      <xdr:colOff>9525</xdr:colOff>
      <xdr:row>9</xdr:row>
      <xdr:rowOff>114300</xdr:rowOff>
    </xdr:to>
    <xdr:sp>
      <xdr:nvSpPr>
        <xdr:cNvPr id="131971" name="Line 91"/>
        <xdr:cNvSpPr>
          <a:spLocks noChangeShapeType="1"/>
        </xdr:cNvSpPr>
      </xdr:nvSpPr>
      <xdr:spPr>
        <a:xfrm>
          <a:off x="6924675" y="1828800"/>
          <a:ext cx="4476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19050</xdr:colOff>
      <xdr:row>10</xdr:row>
      <xdr:rowOff>85725</xdr:rowOff>
    </xdr:from>
    <xdr:to>
      <xdr:col>8</xdr:col>
      <xdr:colOff>19050</xdr:colOff>
      <xdr:row>10</xdr:row>
      <xdr:rowOff>85725</xdr:rowOff>
    </xdr:to>
    <xdr:sp>
      <xdr:nvSpPr>
        <xdr:cNvPr id="131972" name="Line 92"/>
        <xdr:cNvSpPr>
          <a:spLocks noChangeShapeType="1"/>
        </xdr:cNvSpPr>
      </xdr:nvSpPr>
      <xdr:spPr>
        <a:xfrm>
          <a:off x="6915150" y="1990725"/>
          <a:ext cx="4667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19050</xdr:colOff>
      <xdr:row>11</xdr:row>
      <xdr:rowOff>85725</xdr:rowOff>
    </xdr:from>
    <xdr:to>
      <xdr:col>8</xdr:col>
      <xdr:colOff>38100</xdr:colOff>
      <xdr:row>11</xdr:row>
      <xdr:rowOff>85725</xdr:rowOff>
    </xdr:to>
    <xdr:sp>
      <xdr:nvSpPr>
        <xdr:cNvPr id="131973" name="Line 93"/>
        <xdr:cNvSpPr>
          <a:spLocks noChangeShapeType="1"/>
        </xdr:cNvSpPr>
      </xdr:nvSpPr>
      <xdr:spPr>
        <a:xfrm>
          <a:off x="6915150" y="2181225"/>
          <a:ext cx="4857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19050</xdr:colOff>
      <xdr:row>12</xdr:row>
      <xdr:rowOff>114300</xdr:rowOff>
    </xdr:from>
    <xdr:to>
      <xdr:col>8</xdr:col>
      <xdr:colOff>28575</xdr:colOff>
      <xdr:row>12</xdr:row>
      <xdr:rowOff>114300</xdr:rowOff>
    </xdr:to>
    <xdr:sp>
      <xdr:nvSpPr>
        <xdr:cNvPr id="131974" name="Line 94"/>
        <xdr:cNvSpPr>
          <a:spLocks noChangeShapeType="1"/>
        </xdr:cNvSpPr>
      </xdr:nvSpPr>
      <xdr:spPr>
        <a:xfrm>
          <a:off x="6915150" y="2400300"/>
          <a:ext cx="4762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28575</xdr:colOff>
      <xdr:row>13</xdr:row>
      <xdr:rowOff>114300</xdr:rowOff>
    </xdr:from>
    <xdr:to>
      <xdr:col>8</xdr:col>
      <xdr:colOff>19050</xdr:colOff>
      <xdr:row>13</xdr:row>
      <xdr:rowOff>114300</xdr:rowOff>
    </xdr:to>
    <xdr:sp>
      <xdr:nvSpPr>
        <xdr:cNvPr id="131975" name="Line 95"/>
        <xdr:cNvSpPr>
          <a:spLocks noChangeShapeType="1"/>
        </xdr:cNvSpPr>
      </xdr:nvSpPr>
      <xdr:spPr>
        <a:xfrm>
          <a:off x="6924675" y="2590800"/>
          <a:ext cx="4572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19050</xdr:colOff>
      <xdr:row>14</xdr:row>
      <xdr:rowOff>104775</xdr:rowOff>
    </xdr:from>
    <xdr:to>
      <xdr:col>8</xdr:col>
      <xdr:colOff>9525</xdr:colOff>
      <xdr:row>14</xdr:row>
      <xdr:rowOff>104775</xdr:rowOff>
    </xdr:to>
    <xdr:sp>
      <xdr:nvSpPr>
        <xdr:cNvPr id="131976" name="Line 96"/>
        <xdr:cNvSpPr>
          <a:spLocks noChangeShapeType="1"/>
        </xdr:cNvSpPr>
      </xdr:nvSpPr>
      <xdr:spPr>
        <a:xfrm>
          <a:off x="6915150" y="2771775"/>
          <a:ext cx="4572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19050</xdr:colOff>
      <xdr:row>15</xdr:row>
      <xdr:rowOff>95250</xdr:rowOff>
    </xdr:from>
    <xdr:to>
      <xdr:col>8</xdr:col>
      <xdr:colOff>9525</xdr:colOff>
      <xdr:row>15</xdr:row>
      <xdr:rowOff>95250</xdr:rowOff>
    </xdr:to>
    <xdr:sp>
      <xdr:nvSpPr>
        <xdr:cNvPr id="131977" name="Line 97"/>
        <xdr:cNvSpPr>
          <a:spLocks noChangeShapeType="1"/>
        </xdr:cNvSpPr>
      </xdr:nvSpPr>
      <xdr:spPr>
        <a:xfrm>
          <a:off x="6915150" y="2952750"/>
          <a:ext cx="4572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19050</xdr:colOff>
      <xdr:row>19</xdr:row>
      <xdr:rowOff>85725</xdr:rowOff>
    </xdr:from>
    <xdr:to>
      <xdr:col>8</xdr:col>
      <xdr:colOff>19050</xdr:colOff>
      <xdr:row>19</xdr:row>
      <xdr:rowOff>85725</xdr:rowOff>
    </xdr:to>
    <xdr:sp>
      <xdr:nvSpPr>
        <xdr:cNvPr id="131978" name="Line 98"/>
        <xdr:cNvSpPr>
          <a:spLocks noChangeShapeType="1"/>
        </xdr:cNvSpPr>
      </xdr:nvSpPr>
      <xdr:spPr>
        <a:xfrm>
          <a:off x="6915150" y="3705225"/>
          <a:ext cx="4667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38100</xdr:colOff>
      <xdr:row>19</xdr:row>
      <xdr:rowOff>95250</xdr:rowOff>
    </xdr:from>
    <xdr:to>
      <xdr:col>7</xdr:col>
      <xdr:colOff>57150</xdr:colOff>
      <xdr:row>25</xdr:row>
      <xdr:rowOff>76200</xdr:rowOff>
    </xdr:to>
    <xdr:sp>
      <xdr:nvSpPr>
        <xdr:cNvPr id="131979" name="Freeform 99"/>
        <xdr:cNvSpPr/>
      </xdr:nvSpPr>
      <xdr:spPr>
        <a:xfrm>
          <a:off x="6934200" y="3714750"/>
          <a:ext cx="19050" cy="1123950"/>
        </a:xfrm>
        <a:custGeom>
          <a:avLst/>
          <a:gdLst>
            <a:gd name="T0" fmla="*/ 0 w 2"/>
            <a:gd name="T1" fmla="*/ 0 h 118"/>
            <a:gd name="T2" fmla="*/ 2147483647 w 2"/>
            <a:gd name="T3" fmla="*/ 2147483647 h 118"/>
            <a:gd name="T4" fmla="*/ 0 60000 65536"/>
            <a:gd name="T5" fmla="*/ 0 60000 65536"/>
            <a:gd name="T6" fmla="*/ 0 w 2"/>
            <a:gd name="T7" fmla="*/ 0 h 118"/>
            <a:gd name="T8" fmla="*/ 2 w 2"/>
            <a:gd name="T9" fmla="*/ 118 h 118"/>
          </a:gdLst>
          <a:ahLst/>
          <a:cxnLst>
            <a:cxn ang="T4">
              <a:pos x="T0" y="T1"/>
            </a:cxn>
            <a:cxn ang="T5">
              <a:pos x="T2" y="T3"/>
            </a:cxn>
          </a:cxnLst>
          <a:rect l="T6" t="T7" r="T8" b="T9"/>
          <a:pathLst>
            <a:path w="2" h="118">
              <a:moveTo>
                <a:pt x="0" y="0"/>
              </a:moveTo>
              <a:lnTo>
                <a:pt x="2" y="118"/>
              </a:lnTo>
            </a:path>
          </a:pathLst>
        </a:cu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25</xdr:row>
      <xdr:rowOff>85725</xdr:rowOff>
    </xdr:from>
    <xdr:to>
      <xdr:col>8</xdr:col>
      <xdr:colOff>9525</xdr:colOff>
      <xdr:row>25</xdr:row>
      <xdr:rowOff>85725</xdr:rowOff>
    </xdr:to>
    <xdr:sp>
      <xdr:nvSpPr>
        <xdr:cNvPr id="131980" name="Line 100"/>
        <xdr:cNvSpPr>
          <a:spLocks noChangeShapeType="1"/>
        </xdr:cNvSpPr>
      </xdr:nvSpPr>
      <xdr:spPr>
        <a:xfrm>
          <a:off x="6943725" y="4848225"/>
          <a:ext cx="4286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47625</xdr:colOff>
      <xdr:row>20</xdr:row>
      <xdr:rowOff>95250</xdr:rowOff>
    </xdr:from>
    <xdr:to>
      <xdr:col>8</xdr:col>
      <xdr:colOff>19050</xdr:colOff>
      <xdr:row>20</xdr:row>
      <xdr:rowOff>95250</xdr:rowOff>
    </xdr:to>
    <xdr:sp>
      <xdr:nvSpPr>
        <xdr:cNvPr id="131981" name="Line 101"/>
        <xdr:cNvSpPr>
          <a:spLocks noChangeShapeType="1"/>
        </xdr:cNvSpPr>
      </xdr:nvSpPr>
      <xdr:spPr>
        <a:xfrm>
          <a:off x="6943725" y="3905250"/>
          <a:ext cx="4381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47625</xdr:colOff>
      <xdr:row>21</xdr:row>
      <xdr:rowOff>95250</xdr:rowOff>
    </xdr:from>
    <xdr:to>
      <xdr:col>8</xdr:col>
      <xdr:colOff>19050</xdr:colOff>
      <xdr:row>21</xdr:row>
      <xdr:rowOff>95250</xdr:rowOff>
    </xdr:to>
    <xdr:sp>
      <xdr:nvSpPr>
        <xdr:cNvPr id="131982" name="Line 102"/>
        <xdr:cNvSpPr>
          <a:spLocks noChangeShapeType="1"/>
        </xdr:cNvSpPr>
      </xdr:nvSpPr>
      <xdr:spPr>
        <a:xfrm>
          <a:off x="6943725" y="4095750"/>
          <a:ext cx="4381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57150</xdr:colOff>
      <xdr:row>22</xdr:row>
      <xdr:rowOff>104775</xdr:rowOff>
    </xdr:from>
    <xdr:to>
      <xdr:col>8</xdr:col>
      <xdr:colOff>19050</xdr:colOff>
      <xdr:row>22</xdr:row>
      <xdr:rowOff>104775</xdr:rowOff>
    </xdr:to>
    <xdr:sp>
      <xdr:nvSpPr>
        <xdr:cNvPr id="131983" name="Line 103"/>
        <xdr:cNvSpPr>
          <a:spLocks noChangeShapeType="1"/>
        </xdr:cNvSpPr>
      </xdr:nvSpPr>
      <xdr:spPr>
        <a:xfrm>
          <a:off x="6953250" y="4295775"/>
          <a:ext cx="4286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47625</xdr:colOff>
      <xdr:row>23</xdr:row>
      <xdr:rowOff>95250</xdr:rowOff>
    </xdr:from>
    <xdr:to>
      <xdr:col>8</xdr:col>
      <xdr:colOff>9525</xdr:colOff>
      <xdr:row>23</xdr:row>
      <xdr:rowOff>95250</xdr:rowOff>
    </xdr:to>
    <xdr:sp>
      <xdr:nvSpPr>
        <xdr:cNvPr id="131984" name="Line 104"/>
        <xdr:cNvSpPr>
          <a:spLocks noChangeShapeType="1"/>
        </xdr:cNvSpPr>
      </xdr:nvSpPr>
      <xdr:spPr>
        <a:xfrm>
          <a:off x="6943725" y="4476750"/>
          <a:ext cx="4286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7</xdr:col>
      <xdr:colOff>47625</xdr:colOff>
      <xdr:row>24</xdr:row>
      <xdr:rowOff>104775</xdr:rowOff>
    </xdr:from>
    <xdr:to>
      <xdr:col>8</xdr:col>
      <xdr:colOff>19050</xdr:colOff>
      <xdr:row>24</xdr:row>
      <xdr:rowOff>104775</xdr:rowOff>
    </xdr:to>
    <xdr:sp>
      <xdr:nvSpPr>
        <xdr:cNvPr id="131985" name="Line 105"/>
        <xdr:cNvSpPr>
          <a:spLocks noChangeShapeType="1"/>
        </xdr:cNvSpPr>
      </xdr:nvSpPr>
      <xdr:spPr>
        <a:xfrm>
          <a:off x="6943725" y="4676775"/>
          <a:ext cx="4381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40</xdr:row>
      <xdr:rowOff>0</xdr:rowOff>
    </xdr:from>
    <xdr:to>
      <xdr:col>3</xdr:col>
      <xdr:colOff>76200</xdr:colOff>
      <xdr:row>41</xdr:row>
      <xdr:rowOff>9525</xdr:rowOff>
    </xdr:to>
    <xdr:sp>
      <xdr:nvSpPr>
        <xdr:cNvPr id="62835" name="Text Box 1"/>
        <xdr:cNvSpPr txBox="1">
          <a:spLocks noChangeArrowheads="1"/>
        </xdr:cNvSpPr>
      </xdr:nvSpPr>
      <xdr:spPr>
        <a:xfrm>
          <a:off x="3276600" y="9144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41</xdr:row>
      <xdr:rowOff>9525</xdr:rowOff>
    </xdr:to>
    <xdr:sp>
      <xdr:nvSpPr>
        <xdr:cNvPr id="62836" name="Text Box 1"/>
        <xdr:cNvSpPr txBox="1">
          <a:spLocks noChangeArrowheads="1"/>
        </xdr:cNvSpPr>
      </xdr:nvSpPr>
      <xdr:spPr>
        <a:xfrm>
          <a:off x="3276600" y="9144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6</xdr:row>
      <xdr:rowOff>9525</xdr:rowOff>
    </xdr:to>
    <xdr:sp>
      <xdr:nvSpPr>
        <xdr:cNvPr id="62837" name="Text Box 1"/>
        <xdr:cNvSpPr txBox="1">
          <a:spLocks noChangeArrowheads="1"/>
        </xdr:cNvSpPr>
      </xdr:nvSpPr>
      <xdr:spPr>
        <a:xfrm>
          <a:off x="1971675" y="1143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6</xdr:row>
      <xdr:rowOff>9525</xdr:rowOff>
    </xdr:to>
    <xdr:sp>
      <xdr:nvSpPr>
        <xdr:cNvPr id="62838" name="Text Box 1"/>
        <xdr:cNvSpPr txBox="1">
          <a:spLocks noChangeArrowheads="1"/>
        </xdr:cNvSpPr>
      </xdr:nvSpPr>
      <xdr:spPr>
        <a:xfrm>
          <a:off x="1971675" y="1143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6164;&#20135;&#35780;&#20272;&#30003;&#25253;&#34920;(&#26032;&#20934;&#21017;)--&#23450;&#31295;(0910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6032;&#24314;&#25991;&#20214;&#22841;%20(2)\&#26032;&#24314;&#25991;&#20214;&#22841;\&#36164;&#20135;&#35780;&#20272;&#30003;&#25253;&#34920;(&#26032;&#20934;&#21017;)--&#29579;&#23398;&#29618;&#23450;&#31295;(091028)%20(&#33258;&#21160;&#20445;&#23384;&#3034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aroux"/>
      <sheetName val="会计科目表"/>
      <sheetName val="索引目录"/>
      <sheetName val="封面"/>
      <sheetName val="填表说明"/>
      <sheetName val="基本情况"/>
      <sheetName val="资产负债表"/>
      <sheetName val="审定数"/>
      <sheetName val="1-汇总表"/>
      <sheetName val="2-分类汇总"/>
      <sheetName val="3-流动汇总"/>
      <sheetName val="3-1货币汇总表"/>
      <sheetName val="3-1-1现金"/>
      <sheetName val="3-1-2银行存款"/>
      <sheetName val="3-1-3其他货币资金"/>
      <sheetName val="3-2交易性金融资产汇总"/>
      <sheetName val="3-2-1交易性-股票"/>
      <sheetName val="3-2-2交易性-债券"/>
      <sheetName val="3-2-3交易性-基金"/>
      <sheetName val="3-3应收票据"/>
      <sheetName val="3-4应收账款"/>
      <sheetName val="3-5预付账款"/>
      <sheetName val="3-6应收利息"/>
      <sheetName val="3-7应收股利"/>
      <sheetName val="3-8其他应收款"/>
      <sheetName val="3-9存货汇总"/>
      <sheetName val="3-9-1材料采购（在途物资）"/>
      <sheetName val="3-9-2原材料"/>
      <sheetName val="3-9-3在库周转材料"/>
      <sheetName val="3-9-4委托加工物资"/>
      <sheetName val="3-9-5产成品（库存商品）"/>
      <sheetName val="3-9-6在产品（自制半成品）"/>
      <sheetName val="3-9-7发出商品"/>
      <sheetName val="3-9-8在用周转材料"/>
      <sheetName val="3-10一年到期非流动资产"/>
      <sheetName val="3-11其他流动资产"/>
      <sheetName val="4-非流动资产汇总"/>
      <sheetName val="4-1可供出售金融资产汇总"/>
      <sheetName val="4-1-1可出售-股票"/>
      <sheetName val="4-1-2可出售-债券"/>
      <sheetName val="4-1-3可出售-其他"/>
      <sheetName val="4-2持有到期投资"/>
      <sheetName val="4-3长期应收"/>
      <sheetName val="4-4股权投资"/>
      <sheetName val="4-5投资性房地产汇总"/>
      <sheetName val="4-5-1投资性房地产-房屋成本模式"/>
      <sheetName val="4-5-2投资性房地产-房屋公允模式"/>
      <sheetName val="4-5-3投资性房地产-土地成本模式"/>
      <sheetName val="4-5-4投资性房地产-土地公允模式"/>
      <sheetName val="4-6固定资产汇总"/>
      <sheetName val="4-6-1房屋建筑物"/>
      <sheetName val="4-6-2构筑物"/>
      <sheetName val="4-6-3管道沟槽"/>
      <sheetName val="4-6-4机器设备"/>
      <sheetName val="4-6-5车辆"/>
      <sheetName val="4-6-6电子设备"/>
      <sheetName val="4-6-7土地"/>
      <sheetName val="4-7在建工程汇总"/>
      <sheetName val="4-7-1在建（土建）"/>
      <sheetName val="4-7-2在建（设备）"/>
      <sheetName val="4-8工程物资"/>
      <sheetName val="4-9固定资产清理"/>
      <sheetName val="4-10生产性生物资产"/>
      <sheetName val="4-11油气资产"/>
      <sheetName val="4-12无形资产汇总"/>
      <sheetName val="4-12-1无形-土地"/>
      <sheetName val="4-12-2无形-矿业权"/>
      <sheetName val="4-12-3无形-其他"/>
      <sheetName val="4-13开发支出"/>
      <sheetName val="4-14商誉"/>
      <sheetName val="4-15长期待摊费用"/>
      <sheetName val="4-16递延所得税资产"/>
      <sheetName val="4-17其他非流动资产"/>
      <sheetName val="5流动负债汇总"/>
      <sheetName val="5-1短期借款"/>
      <sheetName val="5-2交易性金融负债"/>
      <sheetName val="5-3应付票据"/>
      <sheetName val="5-4应付账款"/>
      <sheetName val="5-5预收账款"/>
      <sheetName val="5-6职工薪酬"/>
      <sheetName val="5-7应交税费"/>
      <sheetName val="5-8应付利息"/>
      <sheetName val="5-9应付股利（利润）"/>
      <sheetName val="5-10其他应付款"/>
      <sheetName val="5-11一年到期非流动负债"/>
      <sheetName val="5-12其他流动负债"/>
      <sheetName val="6-非流动负债汇总 "/>
      <sheetName val="6-1长期借款"/>
      <sheetName val="6-2应付债券"/>
      <sheetName val="6-3长期应付款"/>
      <sheetName val="6-4专项应付款"/>
      <sheetName val="6-5预计负债"/>
      <sheetName val="6-6递延所得税负债"/>
      <sheetName val="6-7其他非流动负债"/>
      <sheetName val="00000000"/>
    </sheetNames>
    <sheetDataSet>
      <sheetData sheetId="0" refreshError="1"/>
      <sheetData sheetId="1" refreshError="1"/>
      <sheetData sheetId="2" refreshError="1"/>
      <sheetData sheetId="3" refreshError="1">
        <row r="11">
          <cell r="D11" t="str">
            <v>被评估单位（或者产权持有单位）填表人：</v>
          </cell>
        </row>
        <row r="13">
          <cell r="D13" t="str">
            <v>填表日期：</v>
          </cell>
        </row>
        <row r="13">
          <cell r="G13" t="str">
            <v>年</v>
          </cell>
        </row>
        <row r="13">
          <cell r="I13" t="str">
            <v>月</v>
          </cell>
        </row>
        <row r="13">
          <cell r="K13" t="str">
            <v>日</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会计科目表"/>
      <sheetName val="索引目录"/>
      <sheetName val="封面"/>
      <sheetName val="填表说明"/>
      <sheetName val="基本情况"/>
      <sheetName val="资产负债表"/>
      <sheetName val="审定数"/>
      <sheetName val="1-汇总表"/>
      <sheetName val="2-分类汇总"/>
      <sheetName val="3-流动汇总"/>
      <sheetName val="3-1货币汇总表"/>
      <sheetName val="3-1-1现金"/>
      <sheetName val="3-1-2银行存款"/>
      <sheetName val="3-1-3其他货币资金"/>
      <sheetName val="3-2交易性金融资产汇总"/>
      <sheetName val="3-2-1交易性-股票"/>
      <sheetName val="3-2-2交易性-债券"/>
      <sheetName val="3-2-3交易性-基金"/>
      <sheetName val="3-3应收票据"/>
      <sheetName val="3-4应收账款"/>
      <sheetName val="3-5预付账款"/>
      <sheetName val="3-6应收利息"/>
      <sheetName val="3-7应收股利"/>
      <sheetName val="3-8其他应收款"/>
      <sheetName val="3-9存货汇总"/>
      <sheetName val="3-9-1材料采购（在途物资）"/>
      <sheetName val="3-9-2原材料"/>
      <sheetName val="3-9-3在库周转材料"/>
      <sheetName val="3-9-4委托加工物资"/>
      <sheetName val="3-9-5产成品（库存商品）"/>
      <sheetName val="3-9-6在产品（自制半成品）"/>
      <sheetName val="3-9-7发出商品"/>
      <sheetName val="3-9-8在用周转材料"/>
      <sheetName val="3-10一年到期非流动资产"/>
      <sheetName val="3-11其他流动资产"/>
      <sheetName val="4-非流动资产汇总"/>
      <sheetName val="4-1可供出售金融资产汇总"/>
      <sheetName val="4-1-1可出售-股票"/>
      <sheetName val="4-1-2可出售-债券"/>
      <sheetName val="4-1-3可出售-其他"/>
      <sheetName val="4-2持有到期投资"/>
      <sheetName val="4-3长期应收"/>
      <sheetName val="4-4股权投资"/>
      <sheetName val="4-5投资性房地产汇总"/>
      <sheetName val="4-5-1投资性房地产-房屋成本模式"/>
      <sheetName val="4-5-2投资性房地产-房屋公允模式"/>
      <sheetName val="4-5-3投资性房地产-土地成本模式"/>
      <sheetName val="4-5-4投资性房地产-土地公允模式"/>
      <sheetName val="4-6固定资产汇总"/>
      <sheetName val="4-6-1房屋建筑物"/>
      <sheetName val="4-6-2构筑物"/>
      <sheetName val="4-6-3管道沟槽"/>
      <sheetName val="4-6-4机器设备"/>
      <sheetName val="4-6-5车辆"/>
      <sheetName val="4-6-6电子设备"/>
      <sheetName val="4-6-7土地"/>
      <sheetName val="4-7在建工程汇总"/>
      <sheetName val="4-7-1在建（土建）"/>
      <sheetName val="4-7-2在建（设备）"/>
      <sheetName val="4-8工程物资"/>
      <sheetName val="4-9固定资产清理"/>
      <sheetName val="4-10生产性生物资产"/>
      <sheetName val="4-11油气资产"/>
      <sheetName val="4-12无形资产汇总"/>
      <sheetName val="4-12-1无形-土地"/>
      <sheetName val="4-12-2无形-矿业权"/>
      <sheetName val="4-12-3无形-其他"/>
      <sheetName val="4-13开发支出"/>
      <sheetName val="4-14商誉"/>
      <sheetName val="4-15长期待摊费用"/>
      <sheetName val="4-16递延所得税资产"/>
      <sheetName val="4-17其他非流动资产"/>
      <sheetName val="5流动负债汇总"/>
      <sheetName val="5-1短期借款"/>
      <sheetName val="5-2交易性金融负债"/>
      <sheetName val="5-3应付票据"/>
      <sheetName val="5-4应付账款"/>
      <sheetName val="5-5预收账款"/>
      <sheetName val="5-6职工薪酬"/>
      <sheetName val="5-7应交税费"/>
      <sheetName val="5-8应付利息"/>
      <sheetName val="5-9应付股利（利润）"/>
      <sheetName val="5-10其他应付款"/>
      <sheetName val="5-11一年到期非流动负债"/>
      <sheetName val="5-12其他流动负债"/>
      <sheetName val="6-非流动负债汇总 "/>
      <sheetName val="6-1长期借款"/>
      <sheetName val="6-2应付债券"/>
      <sheetName val="6-3长期应付款"/>
      <sheetName val="6-4专项应付款"/>
      <sheetName val="6-5预计负债"/>
      <sheetName val="6-6递延所得税负债"/>
      <sheetName val="6-7其他非流动负债"/>
      <sheetName val="00000000"/>
    </sheetNames>
    <sheetDataSet>
      <sheetData sheetId="0" refreshError="1"/>
      <sheetData sheetId="1" refreshError="1"/>
      <sheetData sheetId="2" refreshError="1"/>
      <sheetData sheetId="3">
        <row r="7">
          <cell r="D7" t="str">
            <v>被评估单位（或者产权持有单位）：</v>
          </cell>
          <cell r="E7" t="str">
            <v>唐山盾石机械制造有限责任公司</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comments" Target="../comments7.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comments" Target="../comments8.xml"/></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comments" Target="../comments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comments" Target="../comments10.xml"/></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comments" Target="../comments11.xml"/></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comments" Target="../comments12.xml"/></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comments" Target="../comments13.xml"/></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comments" Target="../comments14.xml"/></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comments" Target="../comments15.xml"/></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comments" Target="../comments16.xml"/></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comments" Target="../comments17.xml"/></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comments" Target="../comments18.xml"/></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comments" Target="../comments19.xml"/></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comments" Target="../comments20.xml"/></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comments" Target="../comments21.xml"/></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comments" Target="../comments22.xml"/></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comments" Target="../comments23.xml"/></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comments" Target="../comments24.xml"/></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comments" Target="../comments25.xml"/></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comments" Target="../comments26.xml"/></Relationships>
</file>

<file path=xl/worksheets/_rels/sheet59.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comments" Target="../comments27.xml"/></Relationships>
</file>

<file path=xl/worksheets/_rels/sheet60.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comments" Target="../comments28.xml"/></Relationships>
</file>

<file path=xl/worksheets/_rels/sheet62.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comments" Target="../comments29.xml"/></Relationships>
</file>

<file path=xl/worksheets/_rels/sheet63.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comments" Target="../comments30.xml"/></Relationships>
</file>

<file path=xl/worksheets/_rels/sheet64.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comments" Target="../comments31.xml"/></Relationships>
</file>

<file path=xl/worksheets/_rels/sheet66.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comments" Target="../comments32.xml"/></Relationships>
</file>

<file path=xl/worksheets/_rels/sheet68.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comments" Target="../comments33.xml"/></Relationships>
</file>

<file path=xl/worksheets/_rels/sheet69.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comments" Target="../comments34.xml"/></Relationships>
</file>

<file path=xl/worksheets/_rels/sheet70.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comments" Target="../comments35.xml"/></Relationships>
</file>

<file path=xl/worksheets/_rels/sheet71.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comments" Target="../comments36.xml"/></Relationships>
</file>

<file path=xl/worksheets/_rels/sheet73.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comments" Target="../comments37.xml"/></Relationships>
</file>

<file path=xl/worksheets/_rels/sheet75.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comments" Target="../comments38.xml"/></Relationships>
</file>

<file path=xl/worksheets/_rels/sheet76.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comments" Target="../comments39.xml"/></Relationships>
</file>

<file path=xl/worksheets/_rels/sheet77.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comments" Target="../comments40.xml"/></Relationships>
</file>

<file path=xl/worksheets/_rels/sheet78.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comments" Target="../comments41.xml"/></Relationships>
</file>

<file path=xl/worksheets/_rels/sheet80.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comments" Target="../comments42.xml"/></Relationships>
</file>

<file path=xl/worksheets/_rels/sheet81.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comments" Target="../comments43.xml"/></Relationships>
</file>

<file path=xl/worksheets/_rels/sheet82.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comments" Target="../comments44.xml"/></Relationships>
</file>

<file path=xl/worksheets/_rels/sheet83.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comments" Target="../comments45.xml"/></Relationships>
</file>

<file path=xl/worksheets/_rels/sheet84.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comments" Target="../comments46.xml"/></Relationships>
</file>

<file path=xl/worksheets/_rels/sheet85.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comments" Target="../comments47.xml"/></Relationships>
</file>

<file path=xl/worksheets/_rels/sheet8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comments" Target="../comments4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0.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comments" Target="../comments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topLeftCell="B169" workbookViewId="0">
      <selection activeCell="G7" sqref="G7"/>
    </sheetView>
  </sheetViews>
  <sheetFormatPr defaultColWidth="9" defaultRowHeight="15.75"/>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topLeftCell="A4" workbookViewId="0">
      <selection activeCell="B8" sqref="B8"/>
    </sheetView>
  </sheetViews>
  <sheetFormatPr defaultColWidth="9" defaultRowHeight="15.75" outlineLevelRow="5" outlineLevelCol="1"/>
  <cols>
    <col min="1" max="1" width="18.25" style="11" customWidth="1"/>
    <col min="2" max="2" width="18.75" style="11" customWidth="1"/>
  </cols>
  <sheetData>
    <row r="1" spans="1:2">
      <c r="A1" s="776" t="s">
        <v>387</v>
      </c>
      <c r="B1" s="776" t="s">
        <v>280</v>
      </c>
    </row>
    <row r="5" spans="1:1">
      <c r="A5" s="777"/>
    </row>
    <row r="6" spans="1:1">
      <c r="A6" s="777"/>
    </row>
  </sheetData>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topLeftCell="A10" workbookViewId="0">
      <selection activeCell="A2" sqref="A2:D2"/>
    </sheetView>
  </sheetViews>
  <sheetFormatPr defaultColWidth="12" defaultRowHeight="15.75" outlineLevelCol="3"/>
  <cols>
    <col min="1" max="1" width="44.375" style="219" customWidth="1"/>
    <col min="2" max="3" width="24.25" style="760" customWidth="1"/>
    <col min="4" max="256" width="12" style="219"/>
    <col min="257" max="257" width="44.375" style="219" customWidth="1"/>
    <col min="258" max="259" width="24.25" style="219" customWidth="1"/>
    <col min="260" max="512" width="12" style="219"/>
    <col min="513" max="513" width="44.375" style="219" customWidth="1"/>
    <col min="514" max="515" width="24.25" style="219" customWidth="1"/>
    <col min="516" max="768" width="12" style="219"/>
    <col min="769" max="769" width="44.375" style="219" customWidth="1"/>
    <col min="770" max="771" width="24.25" style="219" customWidth="1"/>
    <col min="772" max="1024" width="12" style="219"/>
    <col min="1025" max="1025" width="44.375" style="219" customWidth="1"/>
    <col min="1026" max="1027" width="24.25" style="219" customWidth="1"/>
    <col min="1028" max="1280" width="12" style="219"/>
    <col min="1281" max="1281" width="44.375" style="219" customWidth="1"/>
    <col min="1282" max="1283" width="24.25" style="219" customWidth="1"/>
    <col min="1284" max="1536" width="12" style="219"/>
    <col min="1537" max="1537" width="44.375" style="219" customWidth="1"/>
    <col min="1538" max="1539" width="24.25" style="219" customWidth="1"/>
    <col min="1540" max="1792" width="12" style="219"/>
    <col min="1793" max="1793" width="44.375" style="219" customWidth="1"/>
    <col min="1794" max="1795" width="24.25" style="219" customWidth="1"/>
    <col min="1796" max="2048" width="12" style="219"/>
    <col min="2049" max="2049" width="44.375" style="219" customWidth="1"/>
    <col min="2050" max="2051" width="24.25" style="219" customWidth="1"/>
    <col min="2052" max="2304" width="12" style="219"/>
    <col min="2305" max="2305" width="44.375" style="219" customWidth="1"/>
    <col min="2306" max="2307" width="24.25" style="219" customWidth="1"/>
    <col min="2308" max="2560" width="12" style="219"/>
    <col min="2561" max="2561" width="44.375" style="219" customWidth="1"/>
    <col min="2562" max="2563" width="24.25" style="219" customWidth="1"/>
    <col min="2564" max="2816" width="12" style="219"/>
    <col min="2817" max="2817" width="44.375" style="219" customWidth="1"/>
    <col min="2818" max="2819" width="24.25" style="219" customWidth="1"/>
    <col min="2820" max="3072" width="12" style="219"/>
    <col min="3073" max="3073" width="44.375" style="219" customWidth="1"/>
    <col min="3074" max="3075" width="24.25" style="219" customWidth="1"/>
    <col min="3076" max="3328" width="12" style="219"/>
    <col min="3329" max="3329" width="44.375" style="219" customWidth="1"/>
    <col min="3330" max="3331" width="24.25" style="219" customWidth="1"/>
    <col min="3332" max="3584" width="12" style="219"/>
    <col min="3585" max="3585" width="44.375" style="219" customWidth="1"/>
    <col min="3586" max="3587" width="24.25" style="219" customWidth="1"/>
    <col min="3588" max="3840" width="12" style="219"/>
    <col min="3841" max="3841" width="44.375" style="219" customWidth="1"/>
    <col min="3842" max="3843" width="24.25" style="219" customWidth="1"/>
    <col min="3844" max="4096" width="12" style="219"/>
    <col min="4097" max="4097" width="44.375" style="219" customWidth="1"/>
    <col min="4098" max="4099" width="24.25" style="219" customWidth="1"/>
    <col min="4100" max="4352" width="12" style="219"/>
    <col min="4353" max="4353" width="44.375" style="219" customWidth="1"/>
    <col min="4354" max="4355" width="24.25" style="219" customWidth="1"/>
    <col min="4356" max="4608" width="12" style="219"/>
    <col min="4609" max="4609" width="44.375" style="219" customWidth="1"/>
    <col min="4610" max="4611" width="24.25" style="219" customWidth="1"/>
    <col min="4612" max="4864" width="12" style="219"/>
    <col min="4865" max="4865" width="44.375" style="219" customWidth="1"/>
    <col min="4866" max="4867" width="24.25" style="219" customWidth="1"/>
    <col min="4868" max="5120" width="12" style="219"/>
    <col min="5121" max="5121" width="44.375" style="219" customWidth="1"/>
    <col min="5122" max="5123" width="24.25" style="219" customWidth="1"/>
    <col min="5124" max="5376" width="12" style="219"/>
    <col min="5377" max="5377" width="44.375" style="219" customWidth="1"/>
    <col min="5378" max="5379" width="24.25" style="219" customWidth="1"/>
    <col min="5380" max="5632" width="12" style="219"/>
    <col min="5633" max="5633" width="44.375" style="219" customWidth="1"/>
    <col min="5634" max="5635" width="24.25" style="219" customWidth="1"/>
    <col min="5636" max="5888" width="12" style="219"/>
    <col min="5889" max="5889" width="44.375" style="219" customWidth="1"/>
    <col min="5890" max="5891" width="24.25" style="219" customWidth="1"/>
    <col min="5892" max="6144" width="12" style="219"/>
    <col min="6145" max="6145" width="44.375" style="219" customWidth="1"/>
    <col min="6146" max="6147" width="24.25" style="219" customWidth="1"/>
    <col min="6148" max="6400" width="12" style="219"/>
    <col min="6401" max="6401" width="44.375" style="219" customWidth="1"/>
    <col min="6402" max="6403" width="24.25" style="219" customWidth="1"/>
    <col min="6404" max="6656" width="12" style="219"/>
    <col min="6657" max="6657" width="44.375" style="219" customWidth="1"/>
    <col min="6658" max="6659" width="24.25" style="219" customWidth="1"/>
    <col min="6660" max="6912" width="12" style="219"/>
    <col min="6913" max="6913" width="44.375" style="219" customWidth="1"/>
    <col min="6914" max="6915" width="24.25" style="219" customWidth="1"/>
    <col min="6916" max="7168" width="12" style="219"/>
    <col min="7169" max="7169" width="44.375" style="219" customWidth="1"/>
    <col min="7170" max="7171" width="24.25" style="219" customWidth="1"/>
    <col min="7172" max="7424" width="12" style="219"/>
    <col min="7425" max="7425" width="44.375" style="219" customWidth="1"/>
    <col min="7426" max="7427" width="24.25" style="219" customWidth="1"/>
    <col min="7428" max="7680" width="12" style="219"/>
    <col min="7681" max="7681" width="44.375" style="219" customWidth="1"/>
    <col min="7682" max="7683" width="24.25" style="219" customWidth="1"/>
    <col min="7684" max="7936" width="12" style="219"/>
    <col min="7937" max="7937" width="44.375" style="219" customWidth="1"/>
    <col min="7938" max="7939" width="24.25" style="219" customWidth="1"/>
    <col min="7940" max="8192" width="12" style="219"/>
    <col min="8193" max="8193" width="44.375" style="219" customWidth="1"/>
    <col min="8194" max="8195" width="24.25" style="219" customWidth="1"/>
    <col min="8196" max="8448" width="12" style="219"/>
    <col min="8449" max="8449" width="44.375" style="219" customWidth="1"/>
    <col min="8450" max="8451" width="24.25" style="219" customWidth="1"/>
    <col min="8452" max="8704" width="12" style="219"/>
    <col min="8705" max="8705" width="44.375" style="219" customWidth="1"/>
    <col min="8706" max="8707" width="24.25" style="219" customWidth="1"/>
    <col min="8708" max="8960" width="12" style="219"/>
    <col min="8961" max="8961" width="44.375" style="219" customWidth="1"/>
    <col min="8962" max="8963" width="24.25" style="219" customWidth="1"/>
    <col min="8964" max="9216" width="12" style="219"/>
    <col min="9217" max="9217" width="44.375" style="219" customWidth="1"/>
    <col min="9218" max="9219" width="24.25" style="219" customWidth="1"/>
    <col min="9220" max="9472" width="12" style="219"/>
    <col min="9473" max="9473" width="44.375" style="219" customWidth="1"/>
    <col min="9474" max="9475" width="24.25" style="219" customWidth="1"/>
    <col min="9476" max="9728" width="12" style="219"/>
    <col min="9729" max="9729" width="44.375" style="219" customWidth="1"/>
    <col min="9730" max="9731" width="24.25" style="219" customWidth="1"/>
    <col min="9732" max="9984" width="12" style="219"/>
    <col min="9985" max="9985" width="44.375" style="219" customWidth="1"/>
    <col min="9986" max="9987" width="24.25" style="219" customWidth="1"/>
    <col min="9988" max="10240" width="12" style="219"/>
    <col min="10241" max="10241" width="44.375" style="219" customWidth="1"/>
    <col min="10242" max="10243" width="24.25" style="219" customWidth="1"/>
    <col min="10244" max="10496" width="12" style="219"/>
    <col min="10497" max="10497" width="44.375" style="219" customWidth="1"/>
    <col min="10498" max="10499" width="24.25" style="219" customWidth="1"/>
    <col min="10500" max="10752" width="12" style="219"/>
    <col min="10753" max="10753" width="44.375" style="219" customWidth="1"/>
    <col min="10754" max="10755" width="24.25" style="219" customWidth="1"/>
    <col min="10756" max="11008" width="12" style="219"/>
    <col min="11009" max="11009" width="44.375" style="219" customWidth="1"/>
    <col min="11010" max="11011" width="24.25" style="219" customWidth="1"/>
    <col min="11012" max="11264" width="12" style="219"/>
    <col min="11265" max="11265" width="44.375" style="219" customWidth="1"/>
    <col min="11266" max="11267" width="24.25" style="219" customWidth="1"/>
    <col min="11268" max="11520" width="12" style="219"/>
    <col min="11521" max="11521" width="44.375" style="219" customWidth="1"/>
    <col min="11522" max="11523" width="24.25" style="219" customWidth="1"/>
    <col min="11524" max="11776" width="12" style="219"/>
    <col min="11777" max="11777" width="44.375" style="219" customWidth="1"/>
    <col min="11778" max="11779" width="24.25" style="219" customWidth="1"/>
    <col min="11780" max="12032" width="12" style="219"/>
    <col min="12033" max="12033" width="44.375" style="219" customWidth="1"/>
    <col min="12034" max="12035" width="24.25" style="219" customWidth="1"/>
    <col min="12036" max="12288" width="12" style="219"/>
    <col min="12289" max="12289" width="44.375" style="219" customWidth="1"/>
    <col min="12290" max="12291" width="24.25" style="219" customWidth="1"/>
    <col min="12292" max="12544" width="12" style="219"/>
    <col min="12545" max="12545" width="44.375" style="219" customWidth="1"/>
    <col min="12546" max="12547" width="24.25" style="219" customWidth="1"/>
    <col min="12548" max="12800" width="12" style="219"/>
    <col min="12801" max="12801" width="44.375" style="219" customWidth="1"/>
    <col min="12802" max="12803" width="24.25" style="219" customWidth="1"/>
    <col min="12804" max="13056" width="12" style="219"/>
    <col min="13057" max="13057" width="44.375" style="219" customWidth="1"/>
    <col min="13058" max="13059" width="24.25" style="219" customWidth="1"/>
    <col min="13060" max="13312" width="12" style="219"/>
    <col min="13313" max="13313" width="44.375" style="219" customWidth="1"/>
    <col min="13314" max="13315" width="24.25" style="219" customWidth="1"/>
    <col min="13316" max="13568" width="12" style="219"/>
    <col min="13569" max="13569" width="44.375" style="219" customWidth="1"/>
    <col min="13570" max="13571" width="24.25" style="219" customWidth="1"/>
    <col min="13572" max="13824" width="12" style="219"/>
    <col min="13825" max="13825" width="44.375" style="219" customWidth="1"/>
    <col min="13826" max="13827" width="24.25" style="219" customWidth="1"/>
    <col min="13828" max="14080" width="12" style="219"/>
    <col min="14081" max="14081" width="44.375" style="219" customWidth="1"/>
    <col min="14082" max="14083" width="24.25" style="219" customWidth="1"/>
    <col min="14084" max="14336" width="12" style="219"/>
    <col min="14337" max="14337" width="44.375" style="219" customWidth="1"/>
    <col min="14338" max="14339" width="24.25" style="219" customWidth="1"/>
    <col min="14340" max="14592" width="12" style="219"/>
    <col min="14593" max="14593" width="44.375" style="219" customWidth="1"/>
    <col min="14594" max="14595" width="24.25" style="219" customWidth="1"/>
    <col min="14596" max="14848" width="12" style="219"/>
    <col min="14849" max="14849" width="44.375" style="219" customWidth="1"/>
    <col min="14850" max="14851" width="24.25" style="219" customWidth="1"/>
    <col min="14852" max="15104" width="12" style="219"/>
    <col min="15105" max="15105" width="44.375" style="219" customWidth="1"/>
    <col min="15106" max="15107" width="24.25" style="219" customWidth="1"/>
    <col min="15108" max="15360" width="12" style="219"/>
    <col min="15361" max="15361" width="44.375" style="219" customWidth="1"/>
    <col min="15362" max="15363" width="24.25" style="219" customWidth="1"/>
    <col min="15364" max="15616" width="12" style="219"/>
    <col min="15617" max="15617" width="44.375" style="219" customWidth="1"/>
    <col min="15618" max="15619" width="24.25" style="219" customWidth="1"/>
    <col min="15620" max="15872" width="12" style="219"/>
    <col min="15873" max="15873" width="44.375" style="219" customWidth="1"/>
    <col min="15874" max="15875" width="24.25" style="219" customWidth="1"/>
    <col min="15876" max="16128" width="12" style="219"/>
    <col min="16129" max="16129" width="44.375" style="219" customWidth="1"/>
    <col min="16130" max="16131" width="24.25" style="219" customWidth="1"/>
    <col min="16132" max="16384" width="12" style="219"/>
  </cols>
  <sheetData>
    <row r="1" ht="24.75" customHeight="1" spans="1:4">
      <c r="A1" s="761" t="s">
        <v>388</v>
      </c>
      <c r="B1" s="761" t="s">
        <v>388</v>
      </c>
      <c r="C1" s="761" t="s">
        <v>388</v>
      </c>
      <c r="D1" s="739" t="s">
        <v>207</v>
      </c>
    </row>
    <row r="2" ht="16.5" customHeight="1" spans="1:3">
      <c r="A2" s="762" t="e">
        <f>CONCATENATE(#REF!,#REF!,#REF!,#REF!,#REF!,#REF!,#REF!)</f>
        <v>#REF!</v>
      </c>
      <c r="B2" s="762"/>
      <c r="C2" s="762"/>
    </row>
    <row r="3" ht="17.1" customHeight="1" spans="1:3">
      <c r="A3" s="763" t="e">
        <f>"编制单位:"&amp;#REF!</f>
        <v>#REF!</v>
      </c>
      <c r="B3" s="764"/>
      <c r="C3" s="765" t="s">
        <v>389</v>
      </c>
    </row>
    <row r="4" ht="17.1" customHeight="1" spans="1:3">
      <c r="A4" s="766" t="s">
        <v>390</v>
      </c>
      <c r="B4" s="767" t="s">
        <v>391</v>
      </c>
      <c r="C4" s="767" t="s">
        <v>392</v>
      </c>
    </row>
    <row r="5" ht="17.1" customHeight="1" spans="1:3">
      <c r="A5" s="768" t="s">
        <v>393</v>
      </c>
      <c r="B5" s="769"/>
      <c r="C5" s="769"/>
    </row>
    <row r="6" ht="17.1" customHeight="1" spans="1:3">
      <c r="A6" s="770" t="s">
        <v>394</v>
      </c>
      <c r="B6" s="769"/>
      <c r="C6" s="769"/>
    </row>
    <row r="7" ht="17.1" customHeight="1" spans="1:3">
      <c r="A7" s="770" t="s">
        <v>395</v>
      </c>
      <c r="B7" s="769"/>
      <c r="C7" s="769"/>
    </row>
    <row r="8" ht="17.1" customHeight="1" spans="1:3">
      <c r="A8" s="770" t="s">
        <v>396</v>
      </c>
      <c r="B8" s="769"/>
      <c r="C8" s="769"/>
    </row>
    <row r="9" ht="17.1" customHeight="1" spans="1:3">
      <c r="A9" s="770" t="s">
        <v>397</v>
      </c>
      <c r="B9" s="769"/>
      <c r="C9" s="769"/>
    </row>
    <row r="10" ht="17.1" customHeight="1" spans="1:3">
      <c r="A10" s="770" t="s">
        <v>398</v>
      </c>
      <c r="B10" s="769"/>
      <c r="C10" s="769"/>
    </row>
    <row r="11" ht="17.1" customHeight="1" spans="1:3">
      <c r="A11" s="770" t="s">
        <v>399</v>
      </c>
      <c r="B11" s="769"/>
      <c r="C11" s="769"/>
    </row>
    <row r="12" ht="17.1" customHeight="1" spans="1:3">
      <c r="A12" s="770" t="s">
        <v>400</v>
      </c>
      <c r="B12" s="769"/>
      <c r="C12" s="769"/>
    </row>
    <row r="13" ht="17.1" customHeight="1" spans="1:3">
      <c r="A13" s="770" t="s">
        <v>401</v>
      </c>
      <c r="B13" s="769"/>
      <c r="C13" s="769"/>
    </row>
    <row r="14" ht="17.1" customHeight="1" spans="1:3">
      <c r="A14" s="770" t="s">
        <v>402</v>
      </c>
      <c r="B14" s="769"/>
      <c r="C14" s="769"/>
    </row>
    <row r="15" ht="17.1" customHeight="1" spans="1:3">
      <c r="A15" s="768" t="s">
        <v>403</v>
      </c>
      <c r="B15" s="771">
        <f>B5-SUM(B6:B11)+B12+B13</f>
        <v>0</v>
      </c>
      <c r="C15" s="771">
        <f>C5-SUM(C6:C11)+C12+C13</f>
        <v>0</v>
      </c>
    </row>
    <row r="16" ht="17.1" customHeight="1" spans="1:3">
      <c r="A16" s="770" t="s">
        <v>404</v>
      </c>
      <c r="B16" s="769"/>
      <c r="C16" s="769"/>
    </row>
    <row r="17" ht="17.1" customHeight="1" spans="1:3">
      <c r="A17" s="770" t="s">
        <v>405</v>
      </c>
      <c r="B17" s="769"/>
      <c r="C17" s="769"/>
    </row>
    <row r="18" ht="17.1" customHeight="1" spans="1:3">
      <c r="A18" s="770" t="s">
        <v>406</v>
      </c>
      <c r="B18" s="769"/>
      <c r="C18" s="769"/>
    </row>
    <row r="19" ht="17.1" customHeight="1" spans="1:3">
      <c r="A19" s="768" t="s">
        <v>407</v>
      </c>
      <c r="B19" s="771">
        <f>B15+B16-B17</f>
        <v>0</v>
      </c>
      <c r="C19" s="771">
        <f>C15+C16-C17</f>
        <v>0</v>
      </c>
    </row>
    <row r="20" ht="17.1" customHeight="1" spans="1:3">
      <c r="A20" s="770" t="s">
        <v>408</v>
      </c>
      <c r="B20" s="769"/>
      <c r="C20" s="769"/>
    </row>
    <row r="21" ht="17.1" customHeight="1" spans="1:3">
      <c r="A21" s="768" t="s">
        <v>409</v>
      </c>
      <c r="B21" s="771">
        <f>B19-B20</f>
        <v>0</v>
      </c>
      <c r="C21" s="771">
        <f>C19-C20</f>
        <v>0</v>
      </c>
    </row>
    <row r="22" ht="17.1" customHeight="1" spans="1:3">
      <c r="A22" s="768" t="s">
        <v>410</v>
      </c>
      <c r="B22" s="769"/>
      <c r="C22" s="769"/>
    </row>
    <row r="23" ht="17.1" customHeight="1" spans="1:3">
      <c r="A23" s="770" t="s">
        <v>411</v>
      </c>
      <c r="B23" s="769"/>
      <c r="C23" s="769"/>
    </row>
    <row r="24" ht="17.1" customHeight="1" spans="1:3">
      <c r="A24" s="770" t="s">
        <v>412</v>
      </c>
      <c r="B24" s="769"/>
      <c r="C24" s="769"/>
    </row>
    <row r="25" ht="17.1" customHeight="1" spans="1:3">
      <c r="A25" s="772" t="s">
        <v>413</v>
      </c>
      <c r="B25" s="773"/>
      <c r="C25" s="773"/>
    </row>
    <row r="26" ht="17.1" customHeight="1" spans="1:3">
      <c r="A26" s="772" t="s">
        <v>414</v>
      </c>
      <c r="B26" s="769">
        <f>B21+B25</f>
        <v>0</v>
      </c>
      <c r="C26" s="769">
        <f>C21+C25</f>
        <v>0</v>
      </c>
    </row>
    <row r="27" ht="16.15" customHeight="1" spans="1:3">
      <c r="A27" s="774"/>
      <c r="B27" s="775"/>
      <c r="C27" s="760" t="s">
        <v>415</v>
      </c>
    </row>
    <row r="28" ht="16.15" customHeight="1" spans="1:3">
      <c r="A28" s="219" t="s">
        <v>415</v>
      </c>
      <c r="B28" s="760" t="s">
        <v>415</v>
      </c>
      <c r="C28" s="760" t="s">
        <v>415</v>
      </c>
    </row>
    <row r="29" ht="16.15" customHeight="1" spans="1:3">
      <c r="A29" s="219" t="s">
        <v>415</v>
      </c>
      <c r="B29" s="760" t="s">
        <v>415</v>
      </c>
      <c r="C29" s="760" t="s">
        <v>415</v>
      </c>
    </row>
    <row r="30" ht="16.15" customHeight="1" spans="1:3">
      <c r="A30" s="219" t="s">
        <v>415</v>
      </c>
      <c r="B30" s="760" t="s">
        <v>415</v>
      </c>
      <c r="C30" s="760" t="s">
        <v>415</v>
      </c>
    </row>
  </sheetData>
  <mergeCells count="2">
    <mergeCell ref="A1:C1"/>
    <mergeCell ref="A2:C2"/>
  </mergeCells>
  <hyperlinks>
    <hyperlink ref="D1" location="索引目录!C4" display="返回索引页"/>
  </hyperlink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7"/>
  <sheetViews>
    <sheetView workbookViewId="0">
      <selection activeCell="A2" sqref="A2:D2"/>
    </sheetView>
  </sheetViews>
  <sheetFormatPr defaultColWidth="9" defaultRowHeight="15.75"/>
  <cols>
    <col min="1" max="1" width="41.5" style="735" customWidth="1"/>
    <col min="2" max="2" width="13.75" style="736" customWidth="1"/>
    <col min="3" max="3" width="43.625" style="735" customWidth="1"/>
    <col min="4" max="4" width="13.75" style="736" customWidth="1"/>
    <col min="5" max="10" width="9" style="735"/>
    <col min="11" max="256" width="9" style="219"/>
    <col min="257" max="257" width="41.5" style="219" customWidth="1"/>
    <col min="258" max="258" width="13.75" style="219" customWidth="1"/>
    <col min="259" max="259" width="43.625" style="219" customWidth="1"/>
    <col min="260" max="260" width="13.75" style="219" customWidth="1"/>
    <col min="261" max="512" width="9" style="219"/>
    <col min="513" max="513" width="41.5" style="219" customWidth="1"/>
    <col min="514" max="514" width="13.75" style="219" customWidth="1"/>
    <col min="515" max="515" width="43.625" style="219" customWidth="1"/>
    <col min="516" max="516" width="13.75" style="219" customWidth="1"/>
    <col min="517" max="768" width="9" style="219"/>
    <col min="769" max="769" width="41.5" style="219" customWidth="1"/>
    <col min="770" max="770" width="13.75" style="219" customWidth="1"/>
    <col min="771" max="771" width="43.625" style="219" customWidth="1"/>
    <col min="772" max="772" width="13.75" style="219" customWidth="1"/>
    <col min="773" max="1024" width="9" style="219"/>
    <col min="1025" max="1025" width="41.5" style="219" customWidth="1"/>
    <col min="1026" max="1026" width="13.75" style="219" customWidth="1"/>
    <col min="1027" max="1027" width="43.625" style="219" customWidth="1"/>
    <col min="1028" max="1028" width="13.75" style="219" customWidth="1"/>
    <col min="1029" max="1280" width="9" style="219"/>
    <col min="1281" max="1281" width="41.5" style="219" customWidth="1"/>
    <col min="1282" max="1282" width="13.75" style="219" customWidth="1"/>
    <col min="1283" max="1283" width="43.625" style="219" customWidth="1"/>
    <col min="1284" max="1284" width="13.75" style="219" customWidth="1"/>
    <col min="1285" max="1536" width="9" style="219"/>
    <col min="1537" max="1537" width="41.5" style="219" customWidth="1"/>
    <col min="1538" max="1538" width="13.75" style="219" customWidth="1"/>
    <col min="1539" max="1539" width="43.625" style="219" customWidth="1"/>
    <col min="1540" max="1540" width="13.75" style="219" customWidth="1"/>
    <col min="1541" max="1792" width="9" style="219"/>
    <col min="1793" max="1793" width="41.5" style="219" customWidth="1"/>
    <col min="1794" max="1794" width="13.75" style="219" customWidth="1"/>
    <col min="1795" max="1795" width="43.625" style="219" customWidth="1"/>
    <col min="1796" max="1796" width="13.75" style="219" customWidth="1"/>
    <col min="1797" max="2048" width="9" style="219"/>
    <col min="2049" max="2049" width="41.5" style="219" customWidth="1"/>
    <col min="2050" max="2050" width="13.75" style="219" customWidth="1"/>
    <col min="2051" max="2051" width="43.625" style="219" customWidth="1"/>
    <col min="2052" max="2052" width="13.75" style="219" customWidth="1"/>
    <col min="2053" max="2304" width="9" style="219"/>
    <col min="2305" max="2305" width="41.5" style="219" customWidth="1"/>
    <col min="2306" max="2306" width="13.75" style="219" customWidth="1"/>
    <col min="2307" max="2307" width="43.625" style="219" customWidth="1"/>
    <col min="2308" max="2308" width="13.75" style="219" customWidth="1"/>
    <col min="2309" max="2560" width="9" style="219"/>
    <col min="2561" max="2561" width="41.5" style="219" customWidth="1"/>
    <col min="2562" max="2562" width="13.75" style="219" customWidth="1"/>
    <col min="2563" max="2563" width="43.625" style="219" customWidth="1"/>
    <col min="2564" max="2564" width="13.75" style="219" customWidth="1"/>
    <col min="2565" max="2816" width="9" style="219"/>
    <col min="2817" max="2817" width="41.5" style="219" customWidth="1"/>
    <col min="2818" max="2818" width="13.75" style="219" customWidth="1"/>
    <col min="2819" max="2819" width="43.625" style="219" customWidth="1"/>
    <col min="2820" max="2820" width="13.75" style="219" customWidth="1"/>
    <col min="2821" max="3072" width="9" style="219"/>
    <col min="3073" max="3073" width="41.5" style="219" customWidth="1"/>
    <col min="3074" max="3074" width="13.75" style="219" customWidth="1"/>
    <col min="3075" max="3075" width="43.625" style="219" customWidth="1"/>
    <col min="3076" max="3076" width="13.75" style="219" customWidth="1"/>
    <col min="3077" max="3328" width="9" style="219"/>
    <col min="3329" max="3329" width="41.5" style="219" customWidth="1"/>
    <col min="3330" max="3330" width="13.75" style="219" customWidth="1"/>
    <col min="3331" max="3331" width="43.625" style="219" customWidth="1"/>
    <col min="3332" max="3332" width="13.75" style="219" customWidth="1"/>
    <col min="3333" max="3584" width="9" style="219"/>
    <col min="3585" max="3585" width="41.5" style="219" customWidth="1"/>
    <col min="3586" max="3586" width="13.75" style="219" customWidth="1"/>
    <col min="3587" max="3587" width="43.625" style="219" customWidth="1"/>
    <col min="3588" max="3588" width="13.75" style="219" customWidth="1"/>
    <col min="3589" max="3840" width="9" style="219"/>
    <col min="3841" max="3841" width="41.5" style="219" customWidth="1"/>
    <col min="3842" max="3842" width="13.75" style="219" customWidth="1"/>
    <col min="3843" max="3843" width="43.625" style="219" customWidth="1"/>
    <col min="3844" max="3844" width="13.75" style="219" customWidth="1"/>
    <col min="3845" max="4096" width="9" style="219"/>
    <col min="4097" max="4097" width="41.5" style="219" customWidth="1"/>
    <col min="4098" max="4098" width="13.75" style="219" customWidth="1"/>
    <col min="4099" max="4099" width="43.625" style="219" customWidth="1"/>
    <col min="4100" max="4100" width="13.75" style="219" customWidth="1"/>
    <col min="4101" max="4352" width="9" style="219"/>
    <col min="4353" max="4353" width="41.5" style="219" customWidth="1"/>
    <col min="4354" max="4354" width="13.75" style="219" customWidth="1"/>
    <col min="4355" max="4355" width="43.625" style="219" customWidth="1"/>
    <col min="4356" max="4356" width="13.75" style="219" customWidth="1"/>
    <col min="4357" max="4608" width="9" style="219"/>
    <col min="4609" max="4609" width="41.5" style="219" customWidth="1"/>
    <col min="4610" max="4610" width="13.75" style="219" customWidth="1"/>
    <col min="4611" max="4611" width="43.625" style="219" customWidth="1"/>
    <col min="4612" max="4612" width="13.75" style="219" customWidth="1"/>
    <col min="4613" max="4864" width="9" style="219"/>
    <col min="4865" max="4865" width="41.5" style="219" customWidth="1"/>
    <col min="4866" max="4866" width="13.75" style="219" customWidth="1"/>
    <col min="4867" max="4867" width="43.625" style="219" customWidth="1"/>
    <col min="4868" max="4868" width="13.75" style="219" customWidth="1"/>
    <col min="4869" max="5120" width="9" style="219"/>
    <col min="5121" max="5121" width="41.5" style="219" customWidth="1"/>
    <col min="5122" max="5122" width="13.75" style="219" customWidth="1"/>
    <col min="5123" max="5123" width="43.625" style="219" customWidth="1"/>
    <col min="5124" max="5124" width="13.75" style="219" customWidth="1"/>
    <col min="5125" max="5376" width="9" style="219"/>
    <col min="5377" max="5377" width="41.5" style="219" customWidth="1"/>
    <col min="5378" max="5378" width="13.75" style="219" customWidth="1"/>
    <col min="5379" max="5379" width="43.625" style="219" customWidth="1"/>
    <col min="5380" max="5380" width="13.75" style="219" customWidth="1"/>
    <col min="5381" max="5632" width="9" style="219"/>
    <col min="5633" max="5633" width="41.5" style="219" customWidth="1"/>
    <col min="5634" max="5634" width="13.75" style="219" customWidth="1"/>
    <col min="5635" max="5635" width="43.625" style="219" customWidth="1"/>
    <col min="5636" max="5636" width="13.75" style="219" customWidth="1"/>
    <col min="5637" max="5888" width="9" style="219"/>
    <col min="5889" max="5889" width="41.5" style="219" customWidth="1"/>
    <col min="5890" max="5890" width="13.75" style="219" customWidth="1"/>
    <col min="5891" max="5891" width="43.625" style="219" customWidth="1"/>
    <col min="5892" max="5892" width="13.75" style="219" customWidth="1"/>
    <col min="5893" max="6144" width="9" style="219"/>
    <col min="6145" max="6145" width="41.5" style="219" customWidth="1"/>
    <col min="6146" max="6146" width="13.75" style="219" customWidth="1"/>
    <col min="6147" max="6147" width="43.625" style="219" customWidth="1"/>
    <col min="6148" max="6148" width="13.75" style="219" customWidth="1"/>
    <col min="6149" max="6400" width="9" style="219"/>
    <col min="6401" max="6401" width="41.5" style="219" customWidth="1"/>
    <col min="6402" max="6402" width="13.75" style="219" customWidth="1"/>
    <col min="6403" max="6403" width="43.625" style="219" customWidth="1"/>
    <col min="6404" max="6404" width="13.75" style="219" customWidth="1"/>
    <col min="6405" max="6656" width="9" style="219"/>
    <col min="6657" max="6657" width="41.5" style="219" customWidth="1"/>
    <col min="6658" max="6658" width="13.75" style="219" customWidth="1"/>
    <col min="6659" max="6659" width="43.625" style="219" customWidth="1"/>
    <col min="6660" max="6660" width="13.75" style="219" customWidth="1"/>
    <col min="6661" max="6912" width="9" style="219"/>
    <col min="6913" max="6913" width="41.5" style="219" customWidth="1"/>
    <col min="6914" max="6914" width="13.75" style="219" customWidth="1"/>
    <col min="6915" max="6915" width="43.625" style="219" customWidth="1"/>
    <col min="6916" max="6916" width="13.75" style="219" customWidth="1"/>
    <col min="6917" max="7168" width="9" style="219"/>
    <col min="7169" max="7169" width="41.5" style="219" customWidth="1"/>
    <col min="7170" max="7170" width="13.75" style="219" customWidth="1"/>
    <col min="7171" max="7171" width="43.625" style="219" customWidth="1"/>
    <col min="7172" max="7172" width="13.75" style="219" customWidth="1"/>
    <col min="7173" max="7424" width="9" style="219"/>
    <col min="7425" max="7425" width="41.5" style="219" customWidth="1"/>
    <col min="7426" max="7426" width="13.75" style="219" customWidth="1"/>
    <col min="7427" max="7427" width="43.625" style="219" customWidth="1"/>
    <col min="7428" max="7428" width="13.75" style="219" customWidth="1"/>
    <col min="7429" max="7680" width="9" style="219"/>
    <col min="7681" max="7681" width="41.5" style="219" customWidth="1"/>
    <col min="7682" max="7682" width="13.75" style="219" customWidth="1"/>
    <col min="7683" max="7683" width="43.625" style="219" customWidth="1"/>
    <col min="7684" max="7684" width="13.75" style="219" customWidth="1"/>
    <col min="7685" max="7936" width="9" style="219"/>
    <col min="7937" max="7937" width="41.5" style="219" customWidth="1"/>
    <col min="7938" max="7938" width="13.75" style="219" customWidth="1"/>
    <col min="7939" max="7939" width="43.625" style="219" customWidth="1"/>
    <col min="7940" max="7940" width="13.75" style="219" customWidth="1"/>
    <col min="7941" max="8192" width="9" style="219"/>
    <col min="8193" max="8193" width="41.5" style="219" customWidth="1"/>
    <col min="8194" max="8194" width="13.75" style="219" customWidth="1"/>
    <col min="8195" max="8195" width="43.625" style="219" customWidth="1"/>
    <col min="8196" max="8196" width="13.75" style="219" customWidth="1"/>
    <col min="8197" max="8448" width="9" style="219"/>
    <col min="8449" max="8449" width="41.5" style="219" customWidth="1"/>
    <col min="8450" max="8450" width="13.75" style="219" customWidth="1"/>
    <col min="8451" max="8451" width="43.625" style="219" customWidth="1"/>
    <col min="8452" max="8452" width="13.75" style="219" customWidth="1"/>
    <col min="8453" max="8704" width="9" style="219"/>
    <col min="8705" max="8705" width="41.5" style="219" customWidth="1"/>
    <col min="8706" max="8706" width="13.75" style="219" customWidth="1"/>
    <col min="8707" max="8707" width="43.625" style="219" customWidth="1"/>
    <col min="8708" max="8708" width="13.75" style="219" customWidth="1"/>
    <col min="8709" max="8960" width="9" style="219"/>
    <col min="8961" max="8961" width="41.5" style="219" customWidth="1"/>
    <col min="8962" max="8962" width="13.75" style="219" customWidth="1"/>
    <col min="8963" max="8963" width="43.625" style="219" customWidth="1"/>
    <col min="8964" max="8964" width="13.75" style="219" customWidth="1"/>
    <col min="8965" max="9216" width="9" style="219"/>
    <col min="9217" max="9217" width="41.5" style="219" customWidth="1"/>
    <col min="9218" max="9218" width="13.75" style="219" customWidth="1"/>
    <col min="9219" max="9219" width="43.625" style="219" customWidth="1"/>
    <col min="9220" max="9220" width="13.75" style="219" customWidth="1"/>
    <col min="9221" max="9472" width="9" style="219"/>
    <col min="9473" max="9473" width="41.5" style="219" customWidth="1"/>
    <col min="9474" max="9474" width="13.75" style="219" customWidth="1"/>
    <col min="9475" max="9475" width="43.625" style="219" customWidth="1"/>
    <col min="9476" max="9476" width="13.75" style="219" customWidth="1"/>
    <col min="9477" max="9728" width="9" style="219"/>
    <col min="9729" max="9729" width="41.5" style="219" customWidth="1"/>
    <col min="9730" max="9730" width="13.75" style="219" customWidth="1"/>
    <col min="9731" max="9731" width="43.625" style="219" customWidth="1"/>
    <col min="9732" max="9732" width="13.75" style="219" customWidth="1"/>
    <col min="9733" max="9984" width="9" style="219"/>
    <col min="9985" max="9985" width="41.5" style="219" customWidth="1"/>
    <col min="9986" max="9986" width="13.75" style="219" customWidth="1"/>
    <col min="9987" max="9987" width="43.625" style="219" customWidth="1"/>
    <col min="9988" max="9988" width="13.75" style="219" customWidth="1"/>
    <col min="9989" max="10240" width="9" style="219"/>
    <col min="10241" max="10241" width="41.5" style="219" customWidth="1"/>
    <col min="10242" max="10242" width="13.75" style="219" customWidth="1"/>
    <col min="10243" max="10243" width="43.625" style="219" customWidth="1"/>
    <col min="10244" max="10244" width="13.75" style="219" customWidth="1"/>
    <col min="10245" max="10496" width="9" style="219"/>
    <col min="10497" max="10497" width="41.5" style="219" customWidth="1"/>
    <col min="10498" max="10498" width="13.75" style="219" customWidth="1"/>
    <col min="10499" max="10499" width="43.625" style="219" customWidth="1"/>
    <col min="10500" max="10500" width="13.75" style="219" customWidth="1"/>
    <col min="10501" max="10752" width="9" style="219"/>
    <col min="10753" max="10753" width="41.5" style="219" customWidth="1"/>
    <col min="10754" max="10754" width="13.75" style="219" customWidth="1"/>
    <col min="10755" max="10755" width="43.625" style="219" customWidth="1"/>
    <col min="10756" max="10756" width="13.75" style="219" customWidth="1"/>
    <col min="10757" max="11008" width="9" style="219"/>
    <col min="11009" max="11009" width="41.5" style="219" customWidth="1"/>
    <col min="11010" max="11010" width="13.75" style="219" customWidth="1"/>
    <col min="11011" max="11011" width="43.625" style="219" customWidth="1"/>
    <col min="11012" max="11012" width="13.75" style="219" customWidth="1"/>
    <col min="11013" max="11264" width="9" style="219"/>
    <col min="11265" max="11265" width="41.5" style="219" customWidth="1"/>
    <col min="11266" max="11266" width="13.75" style="219" customWidth="1"/>
    <col min="11267" max="11267" width="43.625" style="219" customWidth="1"/>
    <col min="11268" max="11268" width="13.75" style="219" customWidth="1"/>
    <col min="11269" max="11520" width="9" style="219"/>
    <col min="11521" max="11521" width="41.5" style="219" customWidth="1"/>
    <col min="11522" max="11522" width="13.75" style="219" customWidth="1"/>
    <col min="11523" max="11523" width="43.625" style="219" customWidth="1"/>
    <col min="11524" max="11524" width="13.75" style="219" customWidth="1"/>
    <col min="11525" max="11776" width="9" style="219"/>
    <col min="11777" max="11777" width="41.5" style="219" customWidth="1"/>
    <col min="11778" max="11778" width="13.75" style="219" customWidth="1"/>
    <col min="11779" max="11779" width="43.625" style="219" customWidth="1"/>
    <col min="11780" max="11780" width="13.75" style="219" customWidth="1"/>
    <col min="11781" max="12032" width="9" style="219"/>
    <col min="12033" max="12033" width="41.5" style="219" customWidth="1"/>
    <col min="12034" max="12034" width="13.75" style="219" customWidth="1"/>
    <col min="12035" max="12035" width="43.625" style="219" customWidth="1"/>
    <col min="12036" max="12036" width="13.75" style="219" customWidth="1"/>
    <col min="12037" max="12288" width="9" style="219"/>
    <col min="12289" max="12289" width="41.5" style="219" customWidth="1"/>
    <col min="12290" max="12290" width="13.75" style="219" customWidth="1"/>
    <col min="12291" max="12291" width="43.625" style="219" customWidth="1"/>
    <col min="12292" max="12292" width="13.75" style="219" customWidth="1"/>
    <col min="12293" max="12544" width="9" style="219"/>
    <col min="12545" max="12545" width="41.5" style="219" customWidth="1"/>
    <col min="12546" max="12546" width="13.75" style="219" customWidth="1"/>
    <col min="12547" max="12547" width="43.625" style="219" customWidth="1"/>
    <col min="12548" max="12548" width="13.75" style="219" customWidth="1"/>
    <col min="12549" max="12800" width="9" style="219"/>
    <col min="12801" max="12801" width="41.5" style="219" customWidth="1"/>
    <col min="12802" max="12802" width="13.75" style="219" customWidth="1"/>
    <col min="12803" max="12803" width="43.625" style="219" customWidth="1"/>
    <col min="12804" max="12804" width="13.75" style="219" customWidth="1"/>
    <col min="12805" max="13056" width="9" style="219"/>
    <col min="13057" max="13057" width="41.5" style="219" customWidth="1"/>
    <col min="13058" max="13058" width="13.75" style="219" customWidth="1"/>
    <col min="13059" max="13059" width="43.625" style="219" customWidth="1"/>
    <col min="13060" max="13060" width="13.75" style="219" customWidth="1"/>
    <col min="13061" max="13312" width="9" style="219"/>
    <col min="13313" max="13313" width="41.5" style="219" customWidth="1"/>
    <col min="13314" max="13314" width="13.75" style="219" customWidth="1"/>
    <col min="13315" max="13315" width="43.625" style="219" customWidth="1"/>
    <col min="13316" max="13316" width="13.75" style="219" customWidth="1"/>
    <col min="13317" max="13568" width="9" style="219"/>
    <col min="13569" max="13569" width="41.5" style="219" customWidth="1"/>
    <col min="13570" max="13570" width="13.75" style="219" customWidth="1"/>
    <col min="13571" max="13571" width="43.625" style="219" customWidth="1"/>
    <col min="13572" max="13572" width="13.75" style="219" customWidth="1"/>
    <col min="13573" max="13824" width="9" style="219"/>
    <col min="13825" max="13825" width="41.5" style="219" customWidth="1"/>
    <col min="13826" max="13826" width="13.75" style="219" customWidth="1"/>
    <col min="13827" max="13827" width="43.625" style="219" customWidth="1"/>
    <col min="13828" max="13828" width="13.75" style="219" customWidth="1"/>
    <col min="13829" max="14080" width="9" style="219"/>
    <col min="14081" max="14081" width="41.5" style="219" customWidth="1"/>
    <col min="14082" max="14082" width="13.75" style="219" customWidth="1"/>
    <col min="14083" max="14083" width="43.625" style="219" customWidth="1"/>
    <col min="14084" max="14084" width="13.75" style="219" customWidth="1"/>
    <col min="14085" max="14336" width="9" style="219"/>
    <col min="14337" max="14337" width="41.5" style="219" customWidth="1"/>
    <col min="14338" max="14338" width="13.75" style="219" customWidth="1"/>
    <col min="14339" max="14339" width="43.625" style="219" customWidth="1"/>
    <col min="14340" max="14340" width="13.75" style="219" customWidth="1"/>
    <col min="14341" max="14592" width="9" style="219"/>
    <col min="14593" max="14593" width="41.5" style="219" customWidth="1"/>
    <col min="14594" max="14594" width="13.75" style="219" customWidth="1"/>
    <col min="14595" max="14595" width="43.625" style="219" customWidth="1"/>
    <col min="14596" max="14596" width="13.75" style="219" customWidth="1"/>
    <col min="14597" max="14848" width="9" style="219"/>
    <col min="14849" max="14849" width="41.5" style="219" customWidth="1"/>
    <col min="14850" max="14850" width="13.75" style="219" customWidth="1"/>
    <col min="14851" max="14851" width="43.625" style="219" customWidth="1"/>
    <col min="14852" max="14852" width="13.75" style="219" customWidth="1"/>
    <col min="14853" max="15104" width="9" style="219"/>
    <col min="15105" max="15105" width="41.5" style="219" customWidth="1"/>
    <col min="15106" max="15106" width="13.75" style="219" customWidth="1"/>
    <col min="15107" max="15107" width="43.625" style="219" customWidth="1"/>
    <col min="15108" max="15108" width="13.75" style="219" customWidth="1"/>
    <col min="15109" max="15360" width="9" style="219"/>
    <col min="15361" max="15361" width="41.5" style="219" customWidth="1"/>
    <col min="15362" max="15362" width="13.75" style="219" customWidth="1"/>
    <col min="15363" max="15363" width="43.625" style="219" customWidth="1"/>
    <col min="15364" max="15364" width="13.75" style="219" customWidth="1"/>
    <col min="15365" max="15616" width="9" style="219"/>
    <col min="15617" max="15617" width="41.5" style="219" customWidth="1"/>
    <col min="15618" max="15618" width="13.75" style="219" customWidth="1"/>
    <col min="15619" max="15619" width="43.625" style="219" customWidth="1"/>
    <col min="15620" max="15620" width="13.75" style="219" customWidth="1"/>
    <col min="15621" max="15872" width="9" style="219"/>
    <col min="15873" max="15873" width="41.5" style="219" customWidth="1"/>
    <col min="15874" max="15874" width="13.75" style="219" customWidth="1"/>
    <col min="15875" max="15875" width="43.625" style="219" customWidth="1"/>
    <col min="15876" max="15876" width="13.75" style="219" customWidth="1"/>
    <col min="15877" max="16128" width="9" style="219"/>
    <col min="16129" max="16129" width="41.5" style="219" customWidth="1"/>
    <col min="16130" max="16130" width="13.75" style="219" customWidth="1"/>
    <col min="16131" max="16131" width="43.625" style="219" customWidth="1"/>
    <col min="16132" max="16132" width="13.75" style="219" customWidth="1"/>
    <col min="16133" max="16384" width="9" style="219"/>
  </cols>
  <sheetData>
    <row r="1" ht="21.75" customHeight="1" spans="1:5">
      <c r="A1" s="737" t="s">
        <v>416</v>
      </c>
      <c r="B1" s="738"/>
      <c r="C1" s="738"/>
      <c r="D1" s="738"/>
      <c r="E1" s="739" t="s">
        <v>207</v>
      </c>
    </row>
    <row r="2" s="733" customFormat="1" ht="13.5" customHeight="1" spans="1:10">
      <c r="A2" s="740" t="e">
        <f>CONCATENATE(#REF!,#REF!,#REF!,#REF!,#REF!,#REF!,#REF!)</f>
        <v>#REF!</v>
      </c>
      <c r="B2" s="740"/>
      <c r="C2" s="740"/>
      <c r="D2" s="740"/>
      <c r="E2" s="741"/>
      <c r="F2" s="742"/>
      <c r="G2" s="742"/>
      <c r="H2" s="742"/>
      <c r="I2" s="742"/>
      <c r="J2" s="742"/>
    </row>
    <row r="3" s="733" customFormat="1" ht="13.5" customHeight="1" spans="1:10">
      <c r="A3" s="743" t="e">
        <f>"编制单位:"&amp;#REF!</f>
        <v>#REF!</v>
      </c>
      <c r="B3" s="744"/>
      <c r="C3" s="744"/>
      <c r="D3" s="745" t="s">
        <v>389</v>
      </c>
      <c r="E3" s="742"/>
      <c r="F3" s="742"/>
      <c r="G3" s="742"/>
      <c r="H3" s="742"/>
      <c r="I3" s="742"/>
      <c r="J3" s="742"/>
    </row>
    <row r="4" s="733" customFormat="1" ht="13.5" customHeight="1" spans="1:10">
      <c r="A4" s="746" t="s">
        <v>417</v>
      </c>
      <c r="B4" s="747" t="s">
        <v>418</v>
      </c>
      <c r="C4" s="746" t="s">
        <v>419</v>
      </c>
      <c r="D4" s="747" t="s">
        <v>420</v>
      </c>
      <c r="E4" s="742"/>
      <c r="F4" s="742"/>
      <c r="G4" s="742"/>
      <c r="H4" s="742"/>
      <c r="I4" s="742"/>
      <c r="J4" s="742"/>
    </row>
    <row r="5" s="733" customFormat="1" ht="13.5" customHeight="1" spans="1:10">
      <c r="A5" s="748" t="s">
        <v>421</v>
      </c>
      <c r="B5" s="749"/>
      <c r="C5" s="750" t="s">
        <v>422</v>
      </c>
      <c r="D5" s="751"/>
      <c r="E5" s="742"/>
      <c r="F5" s="742"/>
      <c r="G5" s="742"/>
      <c r="H5" s="742"/>
      <c r="I5" s="742"/>
      <c r="J5" s="742"/>
    </row>
    <row r="6" s="733" customFormat="1" ht="13.5" customHeight="1" spans="1:10">
      <c r="A6" s="752" t="s">
        <v>423</v>
      </c>
      <c r="B6" s="753"/>
      <c r="C6" s="752" t="s">
        <v>424</v>
      </c>
      <c r="D6" s="753"/>
      <c r="E6" s="742"/>
      <c r="F6" s="742"/>
      <c r="G6" s="742"/>
      <c r="H6" s="742"/>
      <c r="I6" s="742"/>
      <c r="J6" s="742"/>
    </row>
    <row r="7" s="733" customFormat="1" ht="13.5" customHeight="1" spans="1:10">
      <c r="A7" s="752" t="s">
        <v>425</v>
      </c>
      <c r="B7" s="753"/>
      <c r="C7" s="752" t="s">
        <v>426</v>
      </c>
      <c r="D7" s="753"/>
      <c r="E7" s="742"/>
      <c r="F7" s="742"/>
      <c r="G7" s="742"/>
      <c r="H7" s="742"/>
      <c r="I7" s="742"/>
      <c r="J7" s="742"/>
    </row>
    <row r="8" s="733" customFormat="1" ht="13.5" customHeight="1" spans="1:10">
      <c r="A8" s="752" t="s">
        <v>427</v>
      </c>
      <c r="B8" s="753"/>
      <c r="C8" s="752" t="s">
        <v>428</v>
      </c>
      <c r="D8" s="753"/>
      <c r="E8" s="742"/>
      <c r="F8" s="742"/>
      <c r="G8" s="742"/>
      <c r="H8" s="742"/>
      <c r="I8" s="742"/>
      <c r="J8" s="742"/>
    </row>
    <row r="9" s="733" customFormat="1" ht="13.5" customHeight="1" spans="1:10">
      <c r="A9" s="754" t="s">
        <v>429</v>
      </c>
      <c r="B9" s="753">
        <f>SUM(B6:B8)</f>
        <v>0</v>
      </c>
      <c r="C9" s="752" t="s">
        <v>430</v>
      </c>
      <c r="D9" s="753"/>
      <c r="E9" s="742"/>
      <c r="F9" s="742"/>
      <c r="G9" s="742"/>
      <c r="H9" s="742"/>
      <c r="I9" s="742"/>
      <c r="J9" s="742"/>
    </row>
    <row r="10" s="733" customFormat="1" ht="13.5" customHeight="1" spans="1:10">
      <c r="A10" s="752" t="s">
        <v>431</v>
      </c>
      <c r="B10" s="753"/>
      <c r="C10" s="752" t="s">
        <v>432</v>
      </c>
      <c r="D10" s="753"/>
      <c r="E10" s="742"/>
      <c r="F10" s="742"/>
      <c r="G10" s="742"/>
      <c r="H10" s="742"/>
      <c r="I10" s="742"/>
      <c r="J10" s="742"/>
    </row>
    <row r="11" s="733" customFormat="1" ht="13.5" customHeight="1" spans="1:10">
      <c r="A11" s="752" t="s">
        <v>433</v>
      </c>
      <c r="B11" s="753"/>
      <c r="C11" s="755" t="s">
        <v>434</v>
      </c>
      <c r="D11" s="753"/>
      <c r="E11" s="742"/>
      <c r="F11" s="742"/>
      <c r="G11" s="742"/>
      <c r="H11" s="742"/>
      <c r="I11" s="742"/>
      <c r="J11" s="742"/>
    </row>
    <row r="12" s="733" customFormat="1" ht="13.5" customHeight="1" spans="1:10">
      <c r="A12" s="752" t="s">
        <v>435</v>
      </c>
      <c r="B12" s="753"/>
      <c r="C12" s="752" t="s">
        <v>436</v>
      </c>
      <c r="D12" s="753"/>
      <c r="E12" s="742"/>
      <c r="F12" s="742"/>
      <c r="G12" s="742"/>
      <c r="H12" s="742"/>
      <c r="I12" s="742"/>
      <c r="J12" s="742"/>
    </row>
    <row r="13" s="733" customFormat="1" ht="13.5" customHeight="1" spans="1:10">
      <c r="A13" s="752" t="s">
        <v>437</v>
      </c>
      <c r="B13" s="753"/>
      <c r="C13" s="752" t="s">
        <v>438</v>
      </c>
      <c r="D13" s="753"/>
      <c r="E13" s="742"/>
      <c r="F13" s="742"/>
      <c r="G13" s="742"/>
      <c r="H13" s="742"/>
      <c r="I13" s="742"/>
      <c r="J13" s="742"/>
    </row>
    <row r="14" s="733" customFormat="1" ht="13.5" customHeight="1" spans="1:10">
      <c r="A14" s="754" t="s">
        <v>439</v>
      </c>
      <c r="B14" s="753">
        <f>SUM(B10:B13)</f>
        <v>0</v>
      </c>
      <c r="C14" s="752" t="s">
        <v>440</v>
      </c>
      <c r="D14" s="753"/>
      <c r="E14" s="742"/>
      <c r="F14" s="742"/>
      <c r="G14" s="742"/>
      <c r="H14" s="742"/>
      <c r="I14" s="742"/>
      <c r="J14" s="742"/>
    </row>
    <row r="15" s="733" customFormat="1" ht="13.5" customHeight="1" spans="1:10">
      <c r="A15" s="756" t="s">
        <v>441</v>
      </c>
      <c r="B15" s="753">
        <f>B9-B14</f>
        <v>0</v>
      </c>
      <c r="C15" s="752" t="s">
        <v>442</v>
      </c>
      <c r="D15" s="753"/>
      <c r="E15" s="742"/>
      <c r="F15" s="742"/>
      <c r="G15" s="742"/>
      <c r="H15" s="742"/>
      <c r="I15" s="742"/>
      <c r="J15" s="742"/>
    </row>
    <row r="16" s="733" customFormat="1" ht="13.5" customHeight="1" spans="1:10">
      <c r="A16" s="748" t="s">
        <v>443</v>
      </c>
      <c r="B16" s="757"/>
      <c r="C16" s="752" t="s">
        <v>444</v>
      </c>
      <c r="D16" s="753"/>
      <c r="E16" s="742"/>
      <c r="F16" s="742"/>
      <c r="G16" s="742"/>
      <c r="H16" s="742"/>
      <c r="I16" s="742"/>
      <c r="J16" s="742"/>
    </row>
    <row r="17" s="733" customFormat="1" ht="13.5" customHeight="1" spans="1:10">
      <c r="A17" s="752" t="s">
        <v>445</v>
      </c>
      <c r="B17" s="753"/>
      <c r="C17" s="752" t="s">
        <v>446</v>
      </c>
      <c r="D17" s="753"/>
      <c r="E17" s="742"/>
      <c r="F17" s="742"/>
      <c r="G17" s="742"/>
      <c r="H17" s="742"/>
      <c r="I17" s="742"/>
      <c r="J17" s="742"/>
    </row>
    <row r="18" s="733" customFormat="1" ht="13.5" customHeight="1" spans="1:10">
      <c r="A18" s="752" t="s">
        <v>447</v>
      </c>
      <c r="B18" s="753"/>
      <c r="C18" s="752" t="s">
        <v>448</v>
      </c>
      <c r="D18" s="753"/>
      <c r="E18" s="742"/>
      <c r="F18" s="742"/>
      <c r="G18" s="742"/>
      <c r="H18" s="742"/>
      <c r="I18" s="742"/>
      <c r="J18" s="742"/>
    </row>
    <row r="19" s="733" customFormat="1" ht="13.5" customHeight="1" spans="1:10">
      <c r="A19" s="755" t="s">
        <v>449</v>
      </c>
      <c r="B19" s="753"/>
      <c r="C19" s="752" t="s">
        <v>450</v>
      </c>
      <c r="D19" s="753"/>
      <c r="E19" s="742"/>
      <c r="F19" s="742"/>
      <c r="G19" s="742"/>
      <c r="H19" s="742"/>
      <c r="I19" s="742"/>
      <c r="J19" s="742"/>
    </row>
    <row r="20" s="733" customFormat="1" ht="13.5" customHeight="1" spans="1:10">
      <c r="A20" s="752" t="s">
        <v>451</v>
      </c>
      <c r="B20" s="753"/>
      <c r="C20" s="752" t="s">
        <v>452</v>
      </c>
      <c r="D20" s="753"/>
      <c r="E20" s="742"/>
      <c r="F20" s="742"/>
      <c r="G20" s="742"/>
      <c r="H20" s="742"/>
      <c r="I20" s="742"/>
      <c r="J20" s="742"/>
    </row>
    <row r="21" s="733" customFormat="1" ht="13.5" customHeight="1" spans="1:10">
      <c r="A21" s="754" t="s">
        <v>429</v>
      </c>
      <c r="B21" s="753">
        <f>SUM(B17:B20)</f>
        <v>0</v>
      </c>
      <c r="C21" s="752" t="s">
        <v>453</v>
      </c>
      <c r="D21" s="753"/>
      <c r="E21" s="742"/>
      <c r="F21" s="742"/>
      <c r="G21" s="742"/>
      <c r="H21" s="742"/>
      <c r="I21" s="742"/>
      <c r="J21" s="742"/>
    </row>
    <row r="22" s="733" customFormat="1" ht="13.5" customHeight="1" spans="1:10">
      <c r="A22" s="752" t="s">
        <v>454</v>
      </c>
      <c r="B22" s="753"/>
      <c r="C22" s="748" t="s">
        <v>455</v>
      </c>
      <c r="D22" s="753">
        <f>SUM(D6:D21)</f>
        <v>0</v>
      </c>
      <c r="E22" s="742"/>
      <c r="F22" s="742"/>
      <c r="G22" s="742"/>
      <c r="H22" s="742"/>
      <c r="I22" s="742"/>
      <c r="J22" s="742"/>
    </row>
    <row r="23" s="733" customFormat="1" ht="13.5" customHeight="1" spans="1:10">
      <c r="A23" s="752" t="s">
        <v>456</v>
      </c>
      <c r="B23" s="753"/>
      <c r="C23" s="752"/>
      <c r="D23" s="753"/>
      <c r="E23" s="742"/>
      <c r="F23" s="742"/>
      <c r="G23" s="742"/>
      <c r="H23" s="742"/>
      <c r="I23" s="742"/>
      <c r="J23" s="742"/>
    </row>
    <row r="24" s="733" customFormat="1" ht="13.5" customHeight="1" spans="1:10">
      <c r="A24" s="752" t="s">
        <v>457</v>
      </c>
      <c r="B24" s="753"/>
      <c r="C24" s="752"/>
      <c r="D24" s="753"/>
      <c r="E24" s="742"/>
      <c r="F24" s="742"/>
      <c r="G24" s="742"/>
      <c r="H24" s="742"/>
      <c r="I24" s="742"/>
      <c r="J24" s="742"/>
    </row>
    <row r="25" s="733" customFormat="1" ht="13.5" customHeight="1" spans="1:10">
      <c r="A25" s="754" t="s">
        <v>439</v>
      </c>
      <c r="B25" s="753">
        <f>SUM(B22:B24)</f>
        <v>0</v>
      </c>
      <c r="C25" s="752"/>
      <c r="D25" s="753"/>
      <c r="E25" s="742"/>
      <c r="F25" s="742"/>
      <c r="G25" s="742"/>
      <c r="H25" s="742"/>
      <c r="I25" s="742"/>
      <c r="J25" s="742"/>
    </row>
    <row r="26" s="733" customFormat="1" ht="13.5" customHeight="1" spans="1:10">
      <c r="A26" s="748" t="s">
        <v>458</v>
      </c>
      <c r="B26" s="753">
        <f>B21-B25</f>
        <v>0</v>
      </c>
      <c r="C26" s="750" t="s">
        <v>459</v>
      </c>
      <c r="D26" s="757"/>
      <c r="E26" s="742"/>
      <c r="F26" s="742"/>
      <c r="G26" s="742"/>
      <c r="H26" s="742"/>
      <c r="I26" s="742"/>
      <c r="J26" s="742"/>
    </row>
    <row r="27" s="733" customFormat="1" ht="13.5" customHeight="1" spans="1:10">
      <c r="A27" s="748" t="s">
        <v>460</v>
      </c>
      <c r="B27" s="757"/>
      <c r="C27" s="752" t="s">
        <v>461</v>
      </c>
      <c r="D27" s="753"/>
      <c r="E27" s="742"/>
      <c r="F27" s="742"/>
      <c r="G27" s="742"/>
      <c r="H27" s="742"/>
      <c r="I27" s="742"/>
      <c r="J27" s="742"/>
    </row>
    <row r="28" s="733" customFormat="1" ht="13.5" customHeight="1" spans="1:10">
      <c r="A28" s="752" t="s">
        <v>462</v>
      </c>
      <c r="B28" s="753"/>
      <c r="C28" s="752" t="s">
        <v>463</v>
      </c>
      <c r="D28" s="753"/>
      <c r="E28" s="742"/>
      <c r="F28" s="742"/>
      <c r="G28" s="742"/>
      <c r="H28" s="742"/>
      <c r="I28" s="742"/>
      <c r="J28" s="742"/>
    </row>
    <row r="29" s="733" customFormat="1" ht="13.5" customHeight="1" spans="1:10">
      <c r="A29" s="752" t="s">
        <v>464</v>
      </c>
      <c r="B29" s="753"/>
      <c r="C29" s="752" t="s">
        <v>465</v>
      </c>
      <c r="D29" s="753"/>
      <c r="E29" s="742"/>
      <c r="F29" s="742"/>
      <c r="G29" s="742"/>
      <c r="H29" s="742"/>
      <c r="I29" s="742"/>
      <c r="J29" s="742"/>
    </row>
    <row r="30" s="733" customFormat="1" ht="13.5" customHeight="1" spans="1:10">
      <c r="A30" s="752" t="s">
        <v>466</v>
      </c>
      <c r="B30" s="753"/>
      <c r="C30" s="752"/>
      <c r="D30" s="753"/>
      <c r="E30" s="742"/>
      <c r="F30" s="742"/>
      <c r="G30" s="742"/>
      <c r="H30" s="742"/>
      <c r="I30" s="742"/>
      <c r="J30" s="742"/>
    </row>
    <row r="31" s="733" customFormat="1" ht="13.5" customHeight="1" spans="1:10">
      <c r="A31" s="754" t="s">
        <v>429</v>
      </c>
      <c r="B31" s="753">
        <f>SUM(B28:B30)</f>
        <v>0</v>
      </c>
      <c r="C31" s="752"/>
      <c r="D31" s="753"/>
      <c r="E31" s="742"/>
      <c r="F31" s="742"/>
      <c r="G31" s="742"/>
      <c r="H31" s="742"/>
      <c r="I31" s="742"/>
      <c r="J31" s="742"/>
    </row>
    <row r="32" s="733" customFormat="1" ht="13.5" customHeight="1" spans="1:10">
      <c r="A32" s="752" t="s">
        <v>467</v>
      </c>
      <c r="B32" s="753"/>
      <c r="C32" s="752"/>
      <c r="D32" s="753"/>
      <c r="E32" s="742"/>
      <c r="F32" s="742"/>
      <c r="G32" s="742"/>
      <c r="H32" s="742"/>
      <c r="I32" s="742"/>
      <c r="J32" s="742"/>
    </row>
    <row r="33" s="733" customFormat="1" ht="13.5" customHeight="1" spans="1:10">
      <c r="A33" s="752" t="s">
        <v>468</v>
      </c>
      <c r="B33" s="753"/>
      <c r="C33" s="750" t="s">
        <v>469</v>
      </c>
      <c r="D33" s="757"/>
      <c r="E33" s="742"/>
      <c r="F33" s="742"/>
      <c r="G33" s="742"/>
      <c r="H33" s="742"/>
      <c r="I33" s="742"/>
      <c r="J33" s="742"/>
    </row>
    <row r="34" s="733" customFormat="1" ht="13.5" customHeight="1" spans="1:10">
      <c r="A34" s="752" t="s">
        <v>470</v>
      </c>
      <c r="B34" s="753"/>
      <c r="C34" s="752" t="s">
        <v>471</v>
      </c>
      <c r="D34" s="753"/>
      <c r="E34" s="742"/>
      <c r="F34" s="742"/>
      <c r="G34" s="742"/>
      <c r="H34" s="742"/>
      <c r="I34" s="742"/>
      <c r="J34" s="742"/>
    </row>
    <row r="35" s="733" customFormat="1" ht="13.5" customHeight="1" spans="1:10">
      <c r="A35" s="754" t="s">
        <v>439</v>
      </c>
      <c r="B35" s="753">
        <f>SUM(B32:B34)</f>
        <v>0</v>
      </c>
      <c r="C35" s="752" t="s">
        <v>472</v>
      </c>
      <c r="D35" s="753"/>
      <c r="E35" s="742"/>
      <c r="F35" s="742"/>
      <c r="G35" s="742"/>
      <c r="H35" s="742"/>
      <c r="I35" s="742"/>
      <c r="J35" s="742"/>
    </row>
    <row r="36" s="733" customFormat="1" ht="13.5" customHeight="1" spans="1:10">
      <c r="A36" s="748" t="s">
        <v>473</v>
      </c>
      <c r="B36" s="753">
        <f>B31-B35</f>
        <v>0</v>
      </c>
      <c r="C36" s="752" t="s">
        <v>474</v>
      </c>
      <c r="D36" s="753"/>
      <c r="E36" s="742"/>
      <c r="F36" s="742"/>
      <c r="G36" s="742"/>
      <c r="H36" s="742"/>
      <c r="I36" s="742"/>
      <c r="J36" s="742"/>
    </row>
    <row r="37" s="733" customFormat="1" ht="13.5" customHeight="1" spans="1:10">
      <c r="A37" s="750" t="s">
        <v>475</v>
      </c>
      <c r="B37" s="753"/>
      <c r="C37" s="752" t="s">
        <v>476</v>
      </c>
      <c r="D37" s="753"/>
      <c r="E37" s="742"/>
      <c r="F37" s="742"/>
      <c r="G37" s="742"/>
      <c r="H37" s="742"/>
      <c r="I37" s="742"/>
      <c r="J37" s="742"/>
    </row>
    <row r="38" s="733" customFormat="1" ht="13.5" customHeight="1" spans="1:10">
      <c r="A38" s="750" t="s">
        <v>477</v>
      </c>
      <c r="B38" s="753">
        <f>B15+B26+B36+B37</f>
        <v>0</v>
      </c>
      <c r="C38" s="752" t="s">
        <v>478</v>
      </c>
      <c r="D38" s="753">
        <f>D34-D35+D36-D37</f>
        <v>0</v>
      </c>
      <c r="E38" s="742"/>
      <c r="F38" s="742"/>
      <c r="G38" s="742"/>
      <c r="H38" s="742"/>
      <c r="I38" s="742"/>
      <c r="J38" s="742"/>
    </row>
    <row r="39" s="733" customFormat="1" ht="21" customHeight="1" spans="1:10">
      <c r="A39" s="742"/>
      <c r="B39" s="758"/>
      <c r="C39" s="742"/>
      <c r="D39" s="758"/>
      <c r="E39" s="742"/>
      <c r="F39" s="742"/>
      <c r="G39" s="742"/>
      <c r="H39" s="742"/>
      <c r="I39" s="742"/>
      <c r="J39" s="742"/>
    </row>
    <row r="40" s="733" customFormat="1" ht="21" customHeight="1" spans="1:10">
      <c r="A40" s="742"/>
      <c r="B40" s="758"/>
      <c r="C40" s="742"/>
      <c r="D40" s="758"/>
      <c r="E40" s="742"/>
      <c r="F40" s="742"/>
      <c r="G40" s="742"/>
      <c r="H40" s="742"/>
      <c r="I40" s="742"/>
      <c r="J40" s="742"/>
    </row>
    <row r="41" s="733" customFormat="1" ht="21" customHeight="1" spans="1:10">
      <c r="A41" s="742"/>
      <c r="B41" s="758"/>
      <c r="C41" s="742"/>
      <c r="D41" s="758"/>
      <c r="E41" s="742"/>
      <c r="F41" s="742"/>
      <c r="G41" s="742"/>
      <c r="H41" s="742"/>
      <c r="I41" s="742"/>
      <c r="J41" s="742"/>
    </row>
    <row r="42" s="733" customFormat="1" ht="21" customHeight="1" spans="1:10">
      <c r="A42" s="742"/>
      <c r="B42" s="758"/>
      <c r="C42" s="742"/>
      <c r="D42" s="758"/>
      <c r="E42" s="742"/>
      <c r="F42" s="742"/>
      <c r="G42" s="742"/>
      <c r="H42" s="742"/>
      <c r="I42" s="742"/>
      <c r="J42" s="742"/>
    </row>
    <row r="43" s="733" customFormat="1" ht="21" customHeight="1" spans="1:10">
      <c r="A43" s="742"/>
      <c r="B43" s="758"/>
      <c r="C43" s="742"/>
      <c r="D43" s="758"/>
      <c r="E43" s="742"/>
      <c r="F43" s="742"/>
      <c r="G43" s="742"/>
      <c r="H43" s="742"/>
      <c r="I43" s="742"/>
      <c r="J43" s="742"/>
    </row>
    <row r="44" s="733" customFormat="1" ht="21" customHeight="1" spans="1:10">
      <c r="A44" s="742"/>
      <c r="B44" s="758"/>
      <c r="C44" s="742"/>
      <c r="D44" s="758"/>
      <c r="E44" s="742"/>
      <c r="F44" s="742"/>
      <c r="G44" s="742"/>
      <c r="H44" s="742"/>
      <c r="I44" s="742"/>
      <c r="J44" s="742"/>
    </row>
    <row r="45" s="733" customFormat="1" ht="21" customHeight="1" spans="1:10">
      <c r="A45" s="742"/>
      <c r="B45" s="758"/>
      <c r="C45" s="742"/>
      <c r="D45" s="758"/>
      <c r="E45" s="742"/>
      <c r="F45" s="742"/>
      <c r="G45" s="742"/>
      <c r="H45" s="742"/>
      <c r="I45" s="742"/>
      <c r="J45" s="742"/>
    </row>
    <row r="46" s="733" customFormat="1" ht="21" customHeight="1" spans="1:10">
      <c r="A46" s="742"/>
      <c r="B46" s="758"/>
      <c r="C46" s="742"/>
      <c r="D46" s="758"/>
      <c r="E46" s="742"/>
      <c r="F46" s="742"/>
      <c r="G46" s="742"/>
      <c r="H46" s="742"/>
      <c r="I46" s="742"/>
      <c r="J46" s="742"/>
    </row>
    <row r="47" s="733" customFormat="1" ht="21" customHeight="1" spans="1:10">
      <c r="A47" s="742"/>
      <c r="B47" s="758"/>
      <c r="C47" s="742"/>
      <c r="D47" s="758"/>
      <c r="E47" s="742"/>
      <c r="F47" s="742"/>
      <c r="G47" s="742"/>
      <c r="H47" s="742"/>
      <c r="I47" s="742"/>
      <c r="J47" s="742"/>
    </row>
    <row r="48" s="733" customFormat="1" ht="21" customHeight="1" spans="1:10">
      <c r="A48" s="742"/>
      <c r="B48" s="758"/>
      <c r="C48" s="742"/>
      <c r="D48" s="758"/>
      <c r="E48" s="742"/>
      <c r="F48" s="742"/>
      <c r="G48" s="742"/>
      <c r="H48" s="742"/>
      <c r="I48" s="742"/>
      <c r="J48" s="742"/>
    </row>
    <row r="49" s="733" customFormat="1" ht="21" customHeight="1" spans="1:10">
      <c r="A49" s="742"/>
      <c r="B49" s="758"/>
      <c r="C49" s="742"/>
      <c r="D49" s="758"/>
      <c r="E49" s="742"/>
      <c r="F49" s="742"/>
      <c r="G49" s="742"/>
      <c r="H49" s="742"/>
      <c r="I49" s="742"/>
      <c r="J49" s="742"/>
    </row>
    <row r="50" s="733" customFormat="1" ht="21" customHeight="1" spans="1:10">
      <c r="A50" s="742"/>
      <c r="B50" s="758"/>
      <c r="C50" s="742"/>
      <c r="D50" s="758"/>
      <c r="E50" s="742"/>
      <c r="F50" s="742"/>
      <c r="G50" s="742"/>
      <c r="H50" s="742"/>
      <c r="I50" s="742"/>
      <c r="J50" s="742"/>
    </row>
    <row r="51" s="733" customFormat="1" ht="21" customHeight="1" spans="1:10">
      <c r="A51" s="742"/>
      <c r="B51" s="758"/>
      <c r="C51" s="742"/>
      <c r="D51" s="758"/>
      <c r="E51" s="742"/>
      <c r="F51" s="742"/>
      <c r="G51" s="742"/>
      <c r="H51" s="742"/>
      <c r="I51" s="742"/>
      <c r="J51" s="742"/>
    </row>
    <row r="52" s="733" customFormat="1" ht="21" customHeight="1" spans="1:10">
      <c r="A52" s="742"/>
      <c r="B52" s="758"/>
      <c r="C52" s="742"/>
      <c r="D52" s="758"/>
      <c r="E52" s="742"/>
      <c r="F52" s="742"/>
      <c r="G52" s="742"/>
      <c r="H52" s="742"/>
      <c r="I52" s="742"/>
      <c r="J52" s="742"/>
    </row>
    <row r="53" s="733" customFormat="1" ht="21" customHeight="1" spans="1:10">
      <c r="A53" s="742"/>
      <c r="B53" s="758"/>
      <c r="C53" s="742"/>
      <c r="D53" s="758"/>
      <c r="E53" s="742"/>
      <c r="F53" s="742"/>
      <c r="G53" s="742"/>
      <c r="H53" s="742"/>
      <c r="I53" s="742"/>
      <c r="J53" s="742"/>
    </row>
    <row r="54" s="733" customFormat="1" ht="21" customHeight="1" spans="1:10">
      <c r="A54" s="742"/>
      <c r="B54" s="758"/>
      <c r="C54" s="742"/>
      <c r="D54" s="758"/>
      <c r="E54" s="742"/>
      <c r="F54" s="742"/>
      <c r="G54" s="742"/>
      <c r="H54" s="742"/>
      <c r="I54" s="742"/>
      <c r="J54" s="742"/>
    </row>
    <row r="55" s="733" customFormat="1" ht="21" customHeight="1" spans="1:10">
      <c r="A55" s="742"/>
      <c r="B55" s="758"/>
      <c r="C55" s="742"/>
      <c r="D55" s="758"/>
      <c r="E55" s="742"/>
      <c r="F55" s="742"/>
      <c r="G55" s="742"/>
      <c r="H55" s="742"/>
      <c r="I55" s="742"/>
      <c r="J55" s="742"/>
    </row>
    <row r="56" s="733" customFormat="1" ht="21" customHeight="1" spans="1:10">
      <c r="A56" s="742"/>
      <c r="B56" s="758"/>
      <c r="C56" s="742"/>
      <c r="D56" s="758"/>
      <c r="E56" s="742"/>
      <c r="F56" s="742"/>
      <c r="G56" s="742"/>
      <c r="H56" s="742"/>
      <c r="I56" s="742"/>
      <c r="J56" s="742"/>
    </row>
    <row r="57" s="733" customFormat="1" ht="21" customHeight="1" spans="1:10">
      <c r="A57" s="742"/>
      <c r="B57" s="758"/>
      <c r="C57" s="742"/>
      <c r="D57" s="758"/>
      <c r="E57" s="742"/>
      <c r="F57" s="742"/>
      <c r="G57" s="742"/>
      <c r="H57" s="742"/>
      <c r="I57" s="742"/>
      <c r="J57" s="742"/>
    </row>
    <row r="58" s="733" customFormat="1" ht="21" customHeight="1" spans="1:10">
      <c r="A58" s="742"/>
      <c r="B58" s="758"/>
      <c r="C58" s="742"/>
      <c r="D58" s="758"/>
      <c r="E58" s="742"/>
      <c r="F58" s="742"/>
      <c r="G58" s="742"/>
      <c r="H58" s="742"/>
      <c r="I58" s="742"/>
      <c r="J58" s="742"/>
    </row>
    <row r="59" s="733" customFormat="1" ht="21" customHeight="1" spans="1:10">
      <c r="A59" s="742"/>
      <c r="B59" s="758"/>
      <c r="C59" s="742"/>
      <c r="D59" s="758"/>
      <c r="E59" s="742"/>
      <c r="F59" s="742"/>
      <c r="G59" s="742"/>
      <c r="H59" s="742"/>
      <c r="I59" s="742"/>
      <c r="J59" s="742"/>
    </row>
    <row r="60" s="733" customFormat="1" ht="21" customHeight="1" spans="1:10">
      <c r="A60" s="742"/>
      <c r="B60" s="758"/>
      <c r="C60" s="742"/>
      <c r="D60" s="758"/>
      <c r="E60" s="742"/>
      <c r="F60" s="742"/>
      <c r="G60" s="742"/>
      <c r="H60" s="742"/>
      <c r="I60" s="742"/>
      <c r="J60" s="742"/>
    </row>
    <row r="61" s="733" customFormat="1" ht="21" customHeight="1" spans="1:10">
      <c r="A61" s="742"/>
      <c r="B61" s="758"/>
      <c r="C61" s="742"/>
      <c r="D61" s="758"/>
      <c r="E61" s="742"/>
      <c r="F61" s="742"/>
      <c r="G61" s="742"/>
      <c r="H61" s="742"/>
      <c r="I61" s="742"/>
      <c r="J61" s="742"/>
    </row>
    <row r="62" s="733" customFormat="1" ht="21" customHeight="1" spans="1:10">
      <c r="A62" s="742"/>
      <c r="B62" s="758"/>
      <c r="C62" s="742"/>
      <c r="D62" s="758"/>
      <c r="E62" s="742"/>
      <c r="F62" s="742"/>
      <c r="G62" s="742"/>
      <c r="H62" s="742"/>
      <c r="I62" s="742"/>
      <c r="J62" s="742"/>
    </row>
    <row r="63" s="733" customFormat="1" ht="21" customHeight="1" spans="1:10">
      <c r="A63" s="742"/>
      <c r="B63" s="758"/>
      <c r="C63" s="742"/>
      <c r="D63" s="758"/>
      <c r="E63" s="742"/>
      <c r="F63" s="742"/>
      <c r="G63" s="742"/>
      <c r="H63" s="742"/>
      <c r="I63" s="742"/>
      <c r="J63" s="742"/>
    </row>
    <row r="64" s="733" customFormat="1" ht="21" customHeight="1" spans="1:10">
      <c r="A64" s="742"/>
      <c r="B64" s="758"/>
      <c r="C64" s="742"/>
      <c r="D64" s="758"/>
      <c r="E64" s="742"/>
      <c r="F64" s="742"/>
      <c r="G64" s="742"/>
      <c r="H64" s="742"/>
      <c r="I64" s="742"/>
      <c r="J64" s="742"/>
    </row>
    <row r="65" s="733" customFormat="1" ht="21" customHeight="1" spans="1:10">
      <c r="A65" s="742"/>
      <c r="B65" s="758"/>
      <c r="C65" s="742"/>
      <c r="D65" s="758"/>
      <c r="E65" s="742"/>
      <c r="F65" s="742"/>
      <c r="G65" s="742"/>
      <c r="H65" s="742"/>
      <c r="I65" s="742"/>
      <c r="J65" s="742"/>
    </row>
    <row r="66" s="733" customFormat="1" ht="21" customHeight="1" spans="1:10">
      <c r="A66" s="742"/>
      <c r="B66" s="758"/>
      <c r="C66" s="742"/>
      <c r="D66" s="758"/>
      <c r="E66" s="742"/>
      <c r="F66" s="742"/>
      <c r="G66" s="742"/>
      <c r="H66" s="742"/>
      <c r="I66" s="742"/>
      <c r="J66" s="742"/>
    </row>
    <row r="67" s="733" customFormat="1" ht="21" customHeight="1" spans="1:10">
      <c r="A67" s="742"/>
      <c r="B67" s="758"/>
      <c r="C67" s="742"/>
      <c r="D67" s="758"/>
      <c r="E67" s="742"/>
      <c r="F67" s="742"/>
      <c r="G67" s="742"/>
      <c r="H67" s="742"/>
      <c r="I67" s="742"/>
      <c r="J67" s="742"/>
    </row>
    <row r="68" s="733" customFormat="1" ht="16.5" customHeight="1" spans="1:10">
      <c r="A68" s="742"/>
      <c r="B68" s="758"/>
      <c r="C68" s="742"/>
      <c r="D68" s="758"/>
      <c r="E68" s="742"/>
      <c r="F68" s="742"/>
      <c r="G68" s="742"/>
      <c r="H68" s="742"/>
      <c r="I68" s="742"/>
      <c r="J68" s="742"/>
    </row>
    <row r="69" s="733" customFormat="1" ht="16.5" customHeight="1" spans="1:10">
      <c r="A69" s="742"/>
      <c r="B69" s="758"/>
      <c r="C69" s="742"/>
      <c r="D69" s="758"/>
      <c r="E69" s="742"/>
      <c r="F69" s="742"/>
      <c r="G69" s="742"/>
      <c r="H69" s="742"/>
      <c r="I69" s="742"/>
      <c r="J69" s="742"/>
    </row>
    <row r="70" s="733" customFormat="1" ht="16.5" customHeight="1" spans="1:10">
      <c r="A70" s="742"/>
      <c r="B70" s="758"/>
      <c r="C70" s="742"/>
      <c r="D70" s="758"/>
      <c r="E70" s="742"/>
      <c r="F70" s="742"/>
      <c r="G70" s="742"/>
      <c r="H70" s="742"/>
      <c r="I70" s="742"/>
      <c r="J70" s="742"/>
    </row>
    <row r="71" s="733" customFormat="1" ht="16.5" customHeight="1" spans="1:10">
      <c r="A71" s="742"/>
      <c r="B71" s="758"/>
      <c r="C71" s="742"/>
      <c r="D71" s="758"/>
      <c r="E71" s="742"/>
      <c r="F71" s="742"/>
      <c r="G71" s="742"/>
      <c r="H71" s="742"/>
      <c r="I71" s="742"/>
      <c r="J71" s="742"/>
    </row>
    <row r="72" s="733" customFormat="1" ht="16.5" customHeight="1" spans="1:10">
      <c r="A72" s="742"/>
      <c r="B72" s="758"/>
      <c r="C72" s="742"/>
      <c r="D72" s="758"/>
      <c r="E72" s="742"/>
      <c r="F72" s="742"/>
      <c r="G72" s="742"/>
      <c r="H72" s="742"/>
      <c r="I72" s="742"/>
      <c r="J72" s="742"/>
    </row>
    <row r="73" s="733" customFormat="1" ht="16.5" customHeight="1" spans="1:10">
      <c r="A73" s="742"/>
      <c r="B73" s="758"/>
      <c r="C73" s="742"/>
      <c r="D73" s="758"/>
      <c r="E73" s="742"/>
      <c r="F73" s="742"/>
      <c r="G73" s="742"/>
      <c r="H73" s="742"/>
      <c r="I73" s="742"/>
      <c r="J73" s="742"/>
    </row>
    <row r="74" s="733" customFormat="1" ht="16.5" customHeight="1" spans="1:10">
      <c r="A74" s="742"/>
      <c r="B74" s="758"/>
      <c r="C74" s="742"/>
      <c r="D74" s="758"/>
      <c r="E74" s="742"/>
      <c r="F74" s="742"/>
      <c r="G74" s="742"/>
      <c r="H74" s="742"/>
      <c r="I74" s="742"/>
      <c r="J74" s="742"/>
    </row>
    <row r="75" s="733" customFormat="1" ht="16.5" customHeight="1" spans="1:10">
      <c r="A75" s="742"/>
      <c r="B75" s="758"/>
      <c r="C75" s="742"/>
      <c r="D75" s="758"/>
      <c r="E75" s="742"/>
      <c r="F75" s="742"/>
      <c r="G75" s="742"/>
      <c r="H75" s="742"/>
      <c r="I75" s="742"/>
      <c r="J75" s="742"/>
    </row>
    <row r="76" s="733" customFormat="1" ht="12" spans="1:10">
      <c r="A76" s="742"/>
      <c r="B76" s="758"/>
      <c r="C76" s="742"/>
      <c r="D76" s="758"/>
      <c r="E76" s="742"/>
      <c r="F76" s="742"/>
      <c r="G76" s="742"/>
      <c r="H76" s="742"/>
      <c r="I76" s="742"/>
      <c r="J76" s="742"/>
    </row>
    <row r="77" s="733" customFormat="1" ht="12" spans="1:10">
      <c r="A77" s="742"/>
      <c r="B77" s="758"/>
      <c r="C77" s="742"/>
      <c r="D77" s="758"/>
      <c r="E77" s="742"/>
      <c r="F77" s="742"/>
      <c r="G77" s="742"/>
      <c r="H77" s="742"/>
      <c r="I77" s="742"/>
      <c r="J77" s="742"/>
    </row>
    <row r="78" s="734" customFormat="1" spans="1:10">
      <c r="A78" s="759"/>
      <c r="B78" s="760"/>
      <c r="C78" s="759"/>
      <c r="D78" s="760"/>
      <c r="E78" s="759"/>
      <c r="F78" s="759"/>
      <c r="G78" s="759"/>
      <c r="H78" s="759"/>
      <c r="I78" s="759"/>
      <c r="J78" s="759"/>
    </row>
    <row r="79" s="734" customFormat="1" spans="1:10">
      <c r="A79" s="759"/>
      <c r="B79" s="760"/>
      <c r="C79" s="759"/>
      <c r="D79" s="760"/>
      <c r="E79" s="759"/>
      <c r="F79" s="759"/>
      <c r="G79" s="759"/>
      <c r="H79" s="759"/>
      <c r="I79" s="759"/>
      <c r="J79" s="759"/>
    </row>
    <row r="80" s="734" customFormat="1" spans="1:10">
      <c r="A80" s="759"/>
      <c r="B80" s="760"/>
      <c r="C80" s="759"/>
      <c r="D80" s="760"/>
      <c r="E80" s="759"/>
      <c r="F80" s="759"/>
      <c r="G80" s="759"/>
      <c r="H80" s="759"/>
      <c r="I80" s="759"/>
      <c r="J80" s="759"/>
    </row>
    <row r="81" s="734" customFormat="1" spans="1:10">
      <c r="A81" s="759"/>
      <c r="B81" s="760"/>
      <c r="C81" s="759"/>
      <c r="D81" s="760"/>
      <c r="E81" s="759"/>
      <c r="F81" s="759"/>
      <c r="G81" s="759"/>
      <c r="H81" s="759"/>
      <c r="I81" s="759"/>
      <c r="J81" s="759"/>
    </row>
    <row r="82" s="734" customFormat="1" spans="1:10">
      <c r="A82" s="759"/>
      <c r="B82" s="760"/>
      <c r="C82" s="759"/>
      <c r="D82" s="760"/>
      <c r="E82" s="759"/>
      <c r="F82" s="759"/>
      <c r="G82" s="759"/>
      <c r="H82" s="759"/>
      <c r="I82" s="759"/>
      <c r="J82" s="759"/>
    </row>
    <row r="83" s="734" customFormat="1" spans="1:10">
      <c r="A83" s="759"/>
      <c r="B83" s="760"/>
      <c r="C83" s="759"/>
      <c r="D83" s="760"/>
      <c r="E83" s="759"/>
      <c r="F83" s="759"/>
      <c r="G83" s="759"/>
      <c r="H83" s="759"/>
      <c r="I83" s="759"/>
      <c r="J83" s="759"/>
    </row>
    <row r="84" s="734" customFormat="1" spans="1:10">
      <c r="A84" s="759"/>
      <c r="B84" s="760"/>
      <c r="C84" s="759"/>
      <c r="D84" s="760"/>
      <c r="E84" s="759"/>
      <c r="F84" s="759"/>
      <c r="G84" s="759"/>
      <c r="H84" s="759"/>
      <c r="I84" s="759"/>
      <c r="J84" s="759"/>
    </row>
    <row r="85" s="734" customFormat="1" spans="1:10">
      <c r="A85" s="759"/>
      <c r="B85" s="760"/>
      <c r="C85" s="759"/>
      <c r="D85" s="760"/>
      <c r="E85" s="759"/>
      <c r="F85" s="759"/>
      <c r="G85" s="759"/>
      <c r="H85" s="759"/>
      <c r="I85" s="759"/>
      <c r="J85" s="759"/>
    </row>
    <row r="86" s="734" customFormat="1" spans="1:10">
      <c r="A86" s="759"/>
      <c r="B86" s="760"/>
      <c r="C86" s="759"/>
      <c r="D86" s="760"/>
      <c r="E86" s="759"/>
      <c r="F86" s="759"/>
      <c r="G86" s="759"/>
      <c r="H86" s="759"/>
      <c r="I86" s="759"/>
      <c r="J86" s="759"/>
    </row>
    <row r="87" s="734" customFormat="1" spans="1:10">
      <c r="A87" s="759"/>
      <c r="B87" s="760"/>
      <c r="C87" s="759"/>
      <c r="D87" s="760"/>
      <c r="E87" s="759"/>
      <c r="F87" s="759"/>
      <c r="G87" s="759"/>
      <c r="H87" s="759"/>
      <c r="I87" s="759"/>
      <c r="J87" s="759"/>
    </row>
    <row r="88" s="734" customFormat="1" spans="1:10">
      <c r="A88" s="759"/>
      <c r="B88" s="760"/>
      <c r="C88" s="759"/>
      <c r="D88" s="760"/>
      <c r="E88" s="759"/>
      <c r="F88" s="759"/>
      <c r="G88" s="759"/>
      <c r="H88" s="759"/>
      <c r="I88" s="759"/>
      <c r="J88" s="759"/>
    </row>
    <row r="89" s="734" customFormat="1" spans="1:10">
      <c r="A89" s="759"/>
      <c r="B89" s="760"/>
      <c r="C89" s="759"/>
      <c r="D89" s="760"/>
      <c r="E89" s="759"/>
      <c r="F89" s="759"/>
      <c r="G89" s="759"/>
      <c r="H89" s="759"/>
      <c r="I89" s="759"/>
      <c r="J89" s="759"/>
    </row>
    <row r="90" s="734" customFormat="1" spans="1:10">
      <c r="A90" s="759"/>
      <c r="B90" s="760"/>
      <c r="C90" s="759"/>
      <c r="D90" s="760"/>
      <c r="E90" s="759"/>
      <c r="F90" s="759"/>
      <c r="G90" s="759"/>
      <c r="H90" s="759"/>
      <c r="I90" s="759"/>
      <c r="J90" s="759"/>
    </row>
    <row r="91" s="734" customFormat="1" spans="1:10">
      <c r="A91" s="759"/>
      <c r="B91" s="760"/>
      <c r="C91" s="759"/>
      <c r="D91" s="760"/>
      <c r="E91" s="759"/>
      <c r="F91" s="759"/>
      <c r="G91" s="759"/>
      <c r="H91" s="759"/>
      <c r="I91" s="759"/>
      <c r="J91" s="759"/>
    </row>
    <row r="92" s="734" customFormat="1" spans="1:10">
      <c r="A92" s="759"/>
      <c r="B92" s="760"/>
      <c r="C92" s="759"/>
      <c r="D92" s="760"/>
      <c r="E92" s="759"/>
      <c r="F92" s="759"/>
      <c r="G92" s="759"/>
      <c r="H92" s="759"/>
      <c r="I92" s="759"/>
      <c r="J92" s="759"/>
    </row>
    <row r="93" s="734" customFormat="1" spans="1:10">
      <c r="A93" s="759"/>
      <c r="B93" s="760"/>
      <c r="C93" s="759"/>
      <c r="D93" s="760"/>
      <c r="E93" s="759"/>
      <c r="F93" s="759"/>
      <c r="G93" s="759"/>
      <c r="H93" s="759"/>
      <c r="I93" s="759"/>
      <c r="J93" s="759"/>
    </row>
    <row r="94" s="734" customFormat="1" spans="1:10">
      <c r="A94" s="759"/>
      <c r="B94" s="760"/>
      <c r="C94" s="759"/>
      <c r="D94" s="760"/>
      <c r="E94" s="759"/>
      <c r="F94" s="759"/>
      <c r="G94" s="759"/>
      <c r="H94" s="759"/>
      <c r="I94" s="759"/>
      <c r="J94" s="759"/>
    </row>
    <row r="95" s="734" customFormat="1" spans="1:10">
      <c r="A95" s="759"/>
      <c r="B95" s="760"/>
      <c r="C95" s="759"/>
      <c r="D95" s="760"/>
      <c r="E95" s="759"/>
      <c r="F95" s="759"/>
      <c r="G95" s="759"/>
      <c r="H95" s="759"/>
      <c r="I95" s="759"/>
      <c r="J95" s="759"/>
    </row>
    <row r="96" s="734" customFormat="1" spans="1:10">
      <c r="A96" s="759"/>
      <c r="B96" s="760"/>
      <c r="C96" s="759"/>
      <c r="D96" s="760"/>
      <c r="E96" s="759"/>
      <c r="F96" s="759"/>
      <c r="G96" s="759"/>
      <c r="H96" s="759"/>
      <c r="I96" s="759"/>
      <c r="J96" s="759"/>
    </row>
    <row r="97" s="734" customFormat="1" spans="1:10">
      <c r="A97" s="759"/>
      <c r="B97" s="760"/>
      <c r="C97" s="759"/>
      <c r="D97" s="760"/>
      <c r="E97" s="759"/>
      <c r="F97" s="759"/>
      <c r="G97" s="759"/>
      <c r="H97" s="759"/>
      <c r="I97" s="759"/>
      <c r="J97" s="759"/>
    </row>
    <row r="98" s="734" customFormat="1" spans="1:10">
      <c r="A98" s="759"/>
      <c r="B98" s="760"/>
      <c r="C98" s="759"/>
      <c r="D98" s="760"/>
      <c r="E98" s="759"/>
      <c r="F98" s="759"/>
      <c r="G98" s="759"/>
      <c r="H98" s="759"/>
      <c r="I98" s="759"/>
      <c r="J98" s="759"/>
    </row>
    <row r="99" s="734" customFormat="1" spans="1:10">
      <c r="A99" s="759"/>
      <c r="B99" s="760"/>
      <c r="C99" s="759"/>
      <c r="D99" s="760"/>
      <c r="E99" s="759"/>
      <c r="F99" s="759"/>
      <c r="G99" s="759"/>
      <c r="H99" s="759"/>
      <c r="I99" s="759"/>
      <c r="J99" s="759"/>
    </row>
    <row r="100" s="734" customFormat="1" spans="1:10">
      <c r="A100" s="759"/>
      <c r="B100" s="760"/>
      <c r="C100" s="759"/>
      <c r="D100" s="760"/>
      <c r="E100" s="759"/>
      <c r="F100" s="759"/>
      <c r="G100" s="759"/>
      <c r="H100" s="759"/>
      <c r="I100" s="759"/>
      <c r="J100" s="759"/>
    </row>
    <row r="101" s="734" customFormat="1" spans="1:10">
      <c r="A101" s="759"/>
      <c r="B101" s="760"/>
      <c r="C101" s="759"/>
      <c r="D101" s="760"/>
      <c r="E101" s="759"/>
      <c r="F101" s="759"/>
      <c r="G101" s="759"/>
      <c r="H101" s="759"/>
      <c r="I101" s="759"/>
      <c r="J101" s="759"/>
    </row>
    <row r="102" s="734" customFormat="1" spans="1:10">
      <c r="A102" s="759"/>
      <c r="B102" s="760"/>
      <c r="C102" s="759"/>
      <c r="D102" s="760"/>
      <c r="E102" s="759"/>
      <c r="F102" s="759"/>
      <c r="G102" s="759"/>
      <c r="H102" s="759"/>
      <c r="I102" s="759"/>
      <c r="J102" s="759"/>
    </row>
    <row r="103" s="734" customFormat="1" spans="1:10">
      <c r="A103" s="759"/>
      <c r="B103" s="760"/>
      <c r="C103" s="759"/>
      <c r="D103" s="760"/>
      <c r="E103" s="759"/>
      <c r="F103" s="759"/>
      <c r="G103" s="759"/>
      <c r="H103" s="759"/>
      <c r="I103" s="759"/>
      <c r="J103" s="759"/>
    </row>
    <row r="104" s="734" customFormat="1" spans="1:10">
      <c r="A104" s="759"/>
      <c r="B104" s="760"/>
      <c r="C104" s="759"/>
      <c r="D104" s="760"/>
      <c r="E104" s="759"/>
      <c r="F104" s="759"/>
      <c r="G104" s="759"/>
      <c r="H104" s="759"/>
      <c r="I104" s="759"/>
      <c r="J104" s="759"/>
    </row>
    <row r="105" s="734" customFormat="1" spans="1:10">
      <c r="A105" s="759"/>
      <c r="B105" s="760"/>
      <c r="C105" s="759"/>
      <c r="D105" s="760"/>
      <c r="E105" s="759"/>
      <c r="F105" s="759"/>
      <c r="G105" s="759"/>
      <c r="H105" s="759"/>
      <c r="I105" s="759"/>
      <c r="J105" s="759"/>
    </row>
    <row r="106" s="734" customFormat="1" spans="1:10">
      <c r="A106" s="759"/>
      <c r="B106" s="760"/>
      <c r="C106" s="759"/>
      <c r="D106" s="760"/>
      <c r="E106" s="759"/>
      <c r="F106" s="759"/>
      <c r="G106" s="759"/>
      <c r="H106" s="759"/>
      <c r="I106" s="759"/>
      <c r="J106" s="759"/>
    </row>
    <row r="107" s="734" customFormat="1" spans="1:10">
      <c r="A107" s="759"/>
      <c r="B107" s="760"/>
      <c r="C107" s="759"/>
      <c r="D107" s="760"/>
      <c r="E107" s="759"/>
      <c r="F107" s="759"/>
      <c r="G107" s="759"/>
      <c r="H107" s="759"/>
      <c r="I107" s="759"/>
      <c r="J107" s="759"/>
    </row>
    <row r="108" s="734" customFormat="1" spans="1:10">
      <c r="A108" s="759"/>
      <c r="B108" s="760"/>
      <c r="C108" s="759"/>
      <c r="D108" s="760"/>
      <c r="E108" s="759"/>
      <c r="F108" s="759"/>
      <c r="G108" s="759"/>
      <c r="H108" s="759"/>
      <c r="I108" s="759"/>
      <c r="J108" s="759"/>
    </row>
    <row r="109" s="734" customFormat="1" spans="1:10">
      <c r="A109" s="759"/>
      <c r="B109" s="760"/>
      <c r="C109" s="759"/>
      <c r="D109" s="760"/>
      <c r="E109" s="759"/>
      <c r="F109" s="759"/>
      <c r="G109" s="759"/>
      <c r="H109" s="759"/>
      <c r="I109" s="759"/>
      <c r="J109" s="759"/>
    </row>
    <row r="110" s="734" customFormat="1" spans="1:10">
      <c r="A110" s="759"/>
      <c r="B110" s="760"/>
      <c r="C110" s="759"/>
      <c r="D110" s="760"/>
      <c r="E110" s="759"/>
      <c r="F110" s="759"/>
      <c r="G110" s="759"/>
      <c r="H110" s="759"/>
      <c r="I110" s="759"/>
      <c r="J110" s="759"/>
    </row>
    <row r="111" s="734" customFormat="1" spans="1:10">
      <c r="A111" s="759"/>
      <c r="B111" s="760"/>
      <c r="C111" s="759"/>
      <c r="D111" s="760"/>
      <c r="E111" s="759"/>
      <c r="F111" s="759"/>
      <c r="G111" s="759"/>
      <c r="H111" s="759"/>
      <c r="I111" s="759"/>
      <c r="J111" s="759"/>
    </row>
    <row r="112" s="734" customFormat="1" spans="1:10">
      <c r="A112" s="759"/>
      <c r="B112" s="760"/>
      <c r="C112" s="759"/>
      <c r="D112" s="760"/>
      <c r="E112" s="759"/>
      <c r="F112" s="759"/>
      <c r="G112" s="759"/>
      <c r="H112" s="759"/>
      <c r="I112" s="759"/>
      <c r="J112" s="759"/>
    </row>
    <row r="113" s="734" customFormat="1" spans="1:10">
      <c r="A113" s="759"/>
      <c r="B113" s="760"/>
      <c r="C113" s="759"/>
      <c r="D113" s="760"/>
      <c r="E113" s="759"/>
      <c r="F113" s="759"/>
      <c r="G113" s="759"/>
      <c r="H113" s="759"/>
      <c r="I113" s="759"/>
      <c r="J113" s="759"/>
    </row>
    <row r="114" s="734" customFormat="1" spans="1:10">
      <c r="A114" s="759"/>
      <c r="B114" s="760"/>
      <c r="C114" s="759"/>
      <c r="D114" s="760"/>
      <c r="E114" s="759"/>
      <c r="F114" s="759"/>
      <c r="G114" s="759"/>
      <c r="H114" s="759"/>
      <c r="I114" s="759"/>
      <c r="J114" s="759"/>
    </row>
    <row r="115" s="734" customFormat="1" spans="1:10">
      <c r="A115" s="759"/>
      <c r="B115" s="760"/>
      <c r="C115" s="759"/>
      <c r="D115" s="760"/>
      <c r="E115" s="759"/>
      <c r="F115" s="759"/>
      <c r="G115" s="759"/>
      <c r="H115" s="759"/>
      <c r="I115" s="759"/>
      <c r="J115" s="759"/>
    </row>
    <row r="116" s="734" customFormat="1" spans="1:10">
      <c r="A116" s="759"/>
      <c r="B116" s="760"/>
      <c r="C116" s="759"/>
      <c r="D116" s="760"/>
      <c r="E116" s="759"/>
      <c r="F116" s="759"/>
      <c r="G116" s="759"/>
      <c r="H116" s="759"/>
      <c r="I116" s="759"/>
      <c r="J116" s="759"/>
    </row>
    <row r="117" s="734" customFormat="1" spans="1:10">
      <c r="A117" s="759"/>
      <c r="B117" s="760"/>
      <c r="C117" s="759"/>
      <c r="D117" s="760"/>
      <c r="E117" s="759"/>
      <c r="F117" s="759"/>
      <c r="G117" s="759"/>
      <c r="H117" s="759"/>
      <c r="I117" s="759"/>
      <c r="J117" s="759"/>
    </row>
    <row r="118" s="734" customFormat="1" spans="1:10">
      <c r="A118" s="759"/>
      <c r="B118" s="760"/>
      <c r="C118" s="759"/>
      <c r="D118" s="760"/>
      <c r="E118" s="759"/>
      <c r="F118" s="759"/>
      <c r="G118" s="759"/>
      <c r="H118" s="759"/>
      <c r="I118" s="759"/>
      <c r="J118" s="759"/>
    </row>
    <row r="119" s="734" customFormat="1" spans="1:10">
      <c r="A119" s="759"/>
      <c r="B119" s="760"/>
      <c r="C119" s="759"/>
      <c r="D119" s="760"/>
      <c r="E119" s="759"/>
      <c r="F119" s="759"/>
      <c r="G119" s="759"/>
      <c r="H119" s="759"/>
      <c r="I119" s="759"/>
      <c r="J119" s="759"/>
    </row>
    <row r="120" s="734" customFormat="1" spans="1:10">
      <c r="A120" s="759"/>
      <c r="B120" s="760"/>
      <c r="C120" s="759"/>
      <c r="D120" s="760"/>
      <c r="E120" s="759"/>
      <c r="F120" s="759"/>
      <c r="G120" s="759"/>
      <c r="H120" s="759"/>
      <c r="I120" s="759"/>
      <c r="J120" s="759"/>
    </row>
    <row r="121" s="734" customFormat="1" spans="1:10">
      <c r="A121" s="759"/>
      <c r="B121" s="760"/>
      <c r="C121" s="759"/>
      <c r="D121" s="760"/>
      <c r="E121" s="759"/>
      <c r="F121" s="759"/>
      <c r="G121" s="759"/>
      <c r="H121" s="759"/>
      <c r="I121" s="759"/>
      <c r="J121" s="759"/>
    </row>
    <row r="122" s="734" customFormat="1" spans="1:10">
      <c r="A122" s="759"/>
      <c r="B122" s="760"/>
      <c r="C122" s="759"/>
      <c r="D122" s="760"/>
      <c r="E122" s="759"/>
      <c r="F122" s="759"/>
      <c r="G122" s="759"/>
      <c r="H122" s="759"/>
      <c r="I122" s="759"/>
      <c r="J122" s="759"/>
    </row>
    <row r="123" s="734" customFormat="1" spans="1:10">
      <c r="A123" s="759"/>
      <c r="B123" s="760"/>
      <c r="C123" s="759"/>
      <c r="D123" s="760"/>
      <c r="E123" s="759"/>
      <c r="F123" s="759"/>
      <c r="G123" s="759"/>
      <c r="H123" s="759"/>
      <c r="I123" s="759"/>
      <c r="J123" s="759"/>
    </row>
    <row r="124" s="734" customFormat="1" spans="1:10">
      <c r="A124" s="759"/>
      <c r="B124" s="760"/>
      <c r="C124" s="759"/>
      <c r="D124" s="760"/>
      <c r="E124" s="759"/>
      <c r="F124" s="759"/>
      <c r="G124" s="759"/>
      <c r="H124" s="759"/>
      <c r="I124" s="759"/>
      <c r="J124" s="759"/>
    </row>
    <row r="125" s="734" customFormat="1" spans="1:10">
      <c r="A125" s="759"/>
      <c r="B125" s="760"/>
      <c r="C125" s="759"/>
      <c r="D125" s="760"/>
      <c r="E125" s="759"/>
      <c r="F125" s="759"/>
      <c r="G125" s="759"/>
      <c r="H125" s="759"/>
      <c r="I125" s="759"/>
      <c r="J125" s="759"/>
    </row>
    <row r="126" s="734" customFormat="1" spans="1:10">
      <c r="A126" s="759"/>
      <c r="B126" s="760"/>
      <c r="C126" s="759"/>
      <c r="D126" s="760"/>
      <c r="E126" s="759"/>
      <c r="F126" s="759"/>
      <c r="G126" s="759"/>
      <c r="H126" s="759"/>
      <c r="I126" s="759"/>
      <c r="J126" s="759"/>
    </row>
    <row r="127" s="734" customFormat="1" spans="1:10">
      <c r="A127" s="759"/>
      <c r="B127" s="760"/>
      <c r="C127" s="759"/>
      <c r="D127" s="760"/>
      <c r="E127" s="759"/>
      <c r="F127" s="759"/>
      <c r="G127" s="759"/>
      <c r="H127" s="759"/>
      <c r="I127" s="759"/>
      <c r="J127" s="759"/>
    </row>
    <row r="128" s="734" customFormat="1" spans="1:10">
      <c r="A128" s="759"/>
      <c r="B128" s="760"/>
      <c r="C128" s="759"/>
      <c r="D128" s="760"/>
      <c r="E128" s="759"/>
      <c r="F128" s="759"/>
      <c r="G128" s="759"/>
      <c r="H128" s="759"/>
      <c r="I128" s="759"/>
      <c r="J128" s="759"/>
    </row>
    <row r="129" s="734" customFormat="1" spans="1:10">
      <c r="A129" s="759"/>
      <c r="B129" s="760"/>
      <c r="C129" s="759"/>
      <c r="D129" s="760"/>
      <c r="E129" s="759"/>
      <c r="F129" s="759"/>
      <c r="G129" s="759"/>
      <c r="H129" s="759"/>
      <c r="I129" s="759"/>
      <c r="J129" s="759"/>
    </row>
    <row r="130" s="734" customFormat="1" spans="1:10">
      <c r="A130" s="759"/>
      <c r="B130" s="760"/>
      <c r="C130" s="759"/>
      <c r="D130" s="760"/>
      <c r="E130" s="759"/>
      <c r="F130" s="759"/>
      <c r="G130" s="759"/>
      <c r="H130" s="759"/>
      <c r="I130" s="759"/>
      <c r="J130" s="759"/>
    </row>
    <row r="131" s="734" customFormat="1" spans="1:10">
      <c r="A131" s="759"/>
      <c r="B131" s="760"/>
      <c r="C131" s="759"/>
      <c r="D131" s="760"/>
      <c r="E131" s="759"/>
      <c r="F131" s="759"/>
      <c r="G131" s="759"/>
      <c r="H131" s="759"/>
      <c r="I131" s="759"/>
      <c r="J131" s="759"/>
    </row>
    <row r="132" s="734" customFormat="1" spans="1:10">
      <c r="A132" s="759"/>
      <c r="B132" s="760"/>
      <c r="C132" s="759"/>
      <c r="D132" s="760"/>
      <c r="E132" s="759"/>
      <c r="F132" s="759"/>
      <c r="G132" s="759"/>
      <c r="H132" s="759"/>
      <c r="I132" s="759"/>
      <c r="J132" s="759"/>
    </row>
    <row r="133" s="734" customFormat="1" spans="1:10">
      <c r="A133" s="759"/>
      <c r="B133" s="760"/>
      <c r="C133" s="759"/>
      <c r="D133" s="760"/>
      <c r="E133" s="759"/>
      <c r="F133" s="759"/>
      <c r="G133" s="759"/>
      <c r="H133" s="759"/>
      <c r="I133" s="759"/>
      <c r="J133" s="759"/>
    </row>
    <row r="134" s="734" customFormat="1" spans="1:10">
      <c r="A134" s="759"/>
      <c r="B134" s="760"/>
      <c r="C134" s="759"/>
      <c r="D134" s="760"/>
      <c r="E134" s="759"/>
      <c r="F134" s="759"/>
      <c r="G134" s="759"/>
      <c r="H134" s="759"/>
      <c r="I134" s="759"/>
      <c r="J134" s="759"/>
    </row>
    <row r="135" s="734" customFormat="1" spans="1:10">
      <c r="A135" s="759"/>
      <c r="B135" s="760"/>
      <c r="C135" s="759"/>
      <c r="D135" s="760"/>
      <c r="E135" s="759"/>
      <c r="F135" s="759"/>
      <c r="G135" s="759"/>
      <c r="H135" s="759"/>
      <c r="I135" s="759"/>
      <c r="J135" s="759"/>
    </row>
    <row r="136" s="734" customFormat="1" spans="1:10">
      <c r="A136" s="759"/>
      <c r="B136" s="760"/>
      <c r="C136" s="759"/>
      <c r="D136" s="760"/>
      <c r="E136" s="759"/>
      <c r="F136" s="759"/>
      <c r="G136" s="759"/>
      <c r="H136" s="759"/>
      <c r="I136" s="759"/>
      <c r="J136" s="759"/>
    </row>
    <row r="137" s="734" customFormat="1" spans="1:10">
      <c r="A137" s="759"/>
      <c r="B137" s="760"/>
      <c r="C137" s="759"/>
      <c r="D137" s="760"/>
      <c r="E137" s="759"/>
      <c r="F137" s="759"/>
      <c r="G137" s="759"/>
      <c r="H137" s="759"/>
      <c r="I137" s="759"/>
      <c r="J137" s="759"/>
    </row>
    <row r="138" s="734" customFormat="1" spans="1:10">
      <c r="A138" s="759"/>
      <c r="B138" s="760"/>
      <c r="C138" s="759"/>
      <c r="D138" s="760"/>
      <c r="E138" s="759"/>
      <c r="F138" s="759"/>
      <c r="G138" s="759"/>
      <c r="H138" s="759"/>
      <c r="I138" s="759"/>
      <c r="J138" s="759"/>
    </row>
    <row r="139" s="734" customFormat="1" spans="1:10">
      <c r="A139" s="759"/>
      <c r="B139" s="760"/>
      <c r="C139" s="759"/>
      <c r="D139" s="760"/>
      <c r="E139" s="759"/>
      <c r="F139" s="759"/>
      <c r="G139" s="759"/>
      <c r="H139" s="759"/>
      <c r="I139" s="759"/>
      <c r="J139" s="759"/>
    </row>
    <row r="140" s="734" customFormat="1" spans="1:10">
      <c r="A140" s="759"/>
      <c r="B140" s="760"/>
      <c r="C140" s="759"/>
      <c r="D140" s="760"/>
      <c r="E140" s="759"/>
      <c r="F140" s="759"/>
      <c r="G140" s="759"/>
      <c r="H140" s="759"/>
      <c r="I140" s="759"/>
      <c r="J140" s="759"/>
    </row>
    <row r="141" s="734" customFormat="1" spans="1:10">
      <c r="A141" s="759"/>
      <c r="B141" s="760"/>
      <c r="C141" s="759"/>
      <c r="D141" s="760"/>
      <c r="E141" s="759"/>
      <c r="F141" s="759"/>
      <c r="G141" s="759"/>
      <c r="H141" s="759"/>
      <c r="I141" s="759"/>
      <c r="J141" s="759"/>
    </row>
    <row r="142" s="734" customFormat="1" spans="1:10">
      <c r="A142" s="759"/>
      <c r="B142" s="760"/>
      <c r="C142" s="759"/>
      <c r="D142" s="760"/>
      <c r="E142" s="759"/>
      <c r="F142" s="759"/>
      <c r="G142" s="759"/>
      <c r="H142" s="759"/>
      <c r="I142" s="759"/>
      <c r="J142" s="759"/>
    </row>
    <row r="143" s="734" customFormat="1" spans="1:10">
      <c r="A143" s="759"/>
      <c r="B143" s="760"/>
      <c r="C143" s="759"/>
      <c r="D143" s="760"/>
      <c r="E143" s="759"/>
      <c r="F143" s="759"/>
      <c r="G143" s="759"/>
      <c r="H143" s="759"/>
      <c r="I143" s="759"/>
      <c r="J143" s="759"/>
    </row>
    <row r="144" s="734" customFormat="1" spans="1:10">
      <c r="A144" s="759"/>
      <c r="B144" s="760"/>
      <c r="C144" s="759"/>
      <c r="D144" s="760"/>
      <c r="E144" s="759"/>
      <c r="F144" s="759"/>
      <c r="G144" s="759"/>
      <c r="H144" s="759"/>
      <c r="I144" s="759"/>
      <c r="J144" s="759"/>
    </row>
    <row r="145" s="734" customFormat="1" spans="1:10">
      <c r="A145" s="759"/>
      <c r="B145" s="760"/>
      <c r="C145" s="759"/>
      <c r="D145" s="760"/>
      <c r="E145" s="759"/>
      <c r="F145" s="759"/>
      <c r="G145" s="759"/>
      <c r="H145" s="759"/>
      <c r="I145" s="759"/>
      <c r="J145" s="759"/>
    </row>
    <row r="146" s="734" customFormat="1" spans="1:10">
      <c r="A146" s="759"/>
      <c r="B146" s="760"/>
      <c r="C146" s="759"/>
      <c r="D146" s="760"/>
      <c r="E146" s="759"/>
      <c r="F146" s="759"/>
      <c r="G146" s="759"/>
      <c r="H146" s="759"/>
      <c r="I146" s="759"/>
      <c r="J146" s="759"/>
    </row>
    <row r="147" s="734" customFormat="1" spans="1:10">
      <c r="A147" s="759"/>
      <c r="B147" s="760"/>
      <c r="C147" s="759"/>
      <c r="D147" s="760"/>
      <c r="E147" s="759"/>
      <c r="F147" s="759"/>
      <c r="G147" s="759"/>
      <c r="H147" s="759"/>
      <c r="I147" s="759"/>
      <c r="J147" s="759"/>
    </row>
    <row r="148" s="734" customFormat="1" spans="1:10">
      <c r="A148" s="759"/>
      <c r="B148" s="760"/>
      <c r="C148" s="759"/>
      <c r="D148" s="760"/>
      <c r="E148" s="759"/>
      <c r="F148" s="759"/>
      <c r="G148" s="759"/>
      <c r="H148" s="759"/>
      <c r="I148" s="759"/>
      <c r="J148" s="759"/>
    </row>
    <row r="149" s="734" customFormat="1" spans="1:10">
      <c r="A149" s="759"/>
      <c r="B149" s="760"/>
      <c r="C149" s="759"/>
      <c r="D149" s="760"/>
      <c r="E149" s="759"/>
      <c r="F149" s="759"/>
      <c r="G149" s="759"/>
      <c r="H149" s="759"/>
      <c r="I149" s="759"/>
      <c r="J149" s="759"/>
    </row>
    <row r="150" s="734" customFormat="1" spans="1:10">
      <c r="A150" s="759"/>
      <c r="B150" s="760"/>
      <c r="C150" s="759"/>
      <c r="D150" s="760"/>
      <c r="E150" s="759"/>
      <c r="F150" s="759"/>
      <c r="G150" s="759"/>
      <c r="H150" s="759"/>
      <c r="I150" s="759"/>
      <c r="J150" s="759"/>
    </row>
    <row r="151" s="734" customFormat="1" spans="1:10">
      <c r="A151" s="759"/>
      <c r="B151" s="760"/>
      <c r="C151" s="759"/>
      <c r="D151" s="760"/>
      <c r="E151" s="759"/>
      <c r="F151" s="759"/>
      <c r="G151" s="759"/>
      <c r="H151" s="759"/>
      <c r="I151" s="759"/>
      <c r="J151" s="759"/>
    </row>
    <row r="152" s="734" customFormat="1" spans="1:10">
      <c r="A152" s="759"/>
      <c r="B152" s="760"/>
      <c r="C152" s="759"/>
      <c r="D152" s="760"/>
      <c r="E152" s="759"/>
      <c r="F152" s="759"/>
      <c r="G152" s="759"/>
      <c r="H152" s="759"/>
      <c r="I152" s="759"/>
      <c r="J152" s="759"/>
    </row>
    <row r="153" s="734" customFormat="1" spans="1:10">
      <c r="A153" s="759"/>
      <c r="B153" s="760"/>
      <c r="C153" s="759"/>
      <c r="D153" s="760"/>
      <c r="E153" s="759"/>
      <c r="F153" s="759"/>
      <c r="G153" s="759"/>
      <c r="H153" s="759"/>
      <c r="I153" s="759"/>
      <c r="J153" s="759"/>
    </row>
    <row r="154" s="734" customFormat="1" spans="1:10">
      <c r="A154" s="759"/>
      <c r="B154" s="760"/>
      <c r="C154" s="759"/>
      <c r="D154" s="760"/>
      <c r="E154" s="759"/>
      <c r="F154" s="759"/>
      <c r="G154" s="759"/>
      <c r="H154" s="759"/>
      <c r="I154" s="759"/>
      <c r="J154" s="759"/>
    </row>
    <row r="155" s="734" customFormat="1" spans="1:10">
      <c r="A155" s="759"/>
      <c r="B155" s="760"/>
      <c r="C155" s="759"/>
      <c r="D155" s="760"/>
      <c r="E155" s="759"/>
      <c r="F155" s="759"/>
      <c r="G155" s="759"/>
      <c r="H155" s="759"/>
      <c r="I155" s="759"/>
      <c r="J155" s="759"/>
    </row>
    <row r="156" s="734" customFormat="1" spans="1:10">
      <c r="A156" s="759"/>
      <c r="B156" s="760"/>
      <c r="C156" s="759"/>
      <c r="D156" s="760"/>
      <c r="E156" s="759"/>
      <c r="F156" s="759"/>
      <c r="G156" s="759"/>
      <c r="H156" s="759"/>
      <c r="I156" s="759"/>
      <c r="J156" s="759"/>
    </row>
    <row r="157" s="734" customFormat="1" spans="1:10">
      <c r="A157" s="759"/>
      <c r="B157" s="760"/>
      <c r="C157" s="759"/>
      <c r="D157" s="760"/>
      <c r="E157" s="759"/>
      <c r="F157" s="759"/>
      <c r="G157" s="759"/>
      <c r="H157" s="759"/>
      <c r="I157" s="759"/>
      <c r="J157" s="759"/>
    </row>
    <row r="158" s="734" customFormat="1" spans="1:10">
      <c r="A158" s="759"/>
      <c r="B158" s="760"/>
      <c r="C158" s="759"/>
      <c r="D158" s="760"/>
      <c r="E158" s="759"/>
      <c r="F158" s="759"/>
      <c r="G158" s="759"/>
      <c r="H158" s="759"/>
      <c r="I158" s="759"/>
      <c r="J158" s="759"/>
    </row>
    <row r="159" s="734" customFormat="1" spans="1:10">
      <c r="A159" s="759"/>
      <c r="B159" s="760"/>
      <c r="C159" s="759"/>
      <c r="D159" s="760"/>
      <c r="E159" s="759"/>
      <c r="F159" s="759"/>
      <c r="G159" s="759"/>
      <c r="H159" s="759"/>
      <c r="I159" s="759"/>
      <c r="J159" s="759"/>
    </row>
    <row r="160" s="734" customFormat="1" spans="1:10">
      <c r="A160" s="759"/>
      <c r="B160" s="760"/>
      <c r="C160" s="759"/>
      <c r="D160" s="760"/>
      <c r="E160" s="759"/>
      <c r="F160" s="759"/>
      <c r="G160" s="759"/>
      <c r="H160" s="759"/>
      <c r="I160" s="759"/>
      <c r="J160" s="759"/>
    </row>
    <row r="161" s="734" customFormat="1" spans="1:10">
      <c r="A161" s="759"/>
      <c r="B161" s="760"/>
      <c r="C161" s="759"/>
      <c r="D161" s="760"/>
      <c r="E161" s="759"/>
      <c r="F161" s="759"/>
      <c r="G161" s="759"/>
      <c r="H161" s="759"/>
      <c r="I161" s="759"/>
      <c r="J161" s="759"/>
    </row>
    <row r="162" s="734" customFormat="1" spans="1:10">
      <c r="A162" s="759"/>
      <c r="B162" s="760"/>
      <c r="C162" s="759"/>
      <c r="D162" s="760"/>
      <c r="E162" s="759"/>
      <c r="F162" s="759"/>
      <c r="G162" s="759"/>
      <c r="H162" s="759"/>
      <c r="I162" s="759"/>
      <c r="J162" s="759"/>
    </row>
    <row r="163" s="734" customFormat="1" spans="1:10">
      <c r="A163" s="759"/>
      <c r="B163" s="760"/>
      <c r="C163" s="759"/>
      <c r="D163" s="760"/>
      <c r="E163" s="759"/>
      <c r="F163" s="759"/>
      <c r="G163" s="759"/>
      <c r="H163" s="759"/>
      <c r="I163" s="759"/>
      <c r="J163" s="759"/>
    </row>
    <row r="164" s="734" customFormat="1" spans="1:10">
      <c r="A164" s="759"/>
      <c r="B164" s="760"/>
      <c r="C164" s="759"/>
      <c r="D164" s="760"/>
      <c r="E164" s="759"/>
      <c r="F164" s="759"/>
      <c r="G164" s="759"/>
      <c r="H164" s="759"/>
      <c r="I164" s="759"/>
      <c r="J164" s="759"/>
    </row>
    <row r="165" s="734" customFormat="1" spans="1:10">
      <c r="A165" s="759"/>
      <c r="B165" s="760"/>
      <c r="C165" s="759"/>
      <c r="D165" s="760"/>
      <c r="E165" s="759"/>
      <c r="F165" s="759"/>
      <c r="G165" s="759"/>
      <c r="H165" s="759"/>
      <c r="I165" s="759"/>
      <c r="J165" s="759"/>
    </row>
    <row r="166" s="734" customFormat="1" spans="1:10">
      <c r="A166" s="759"/>
      <c r="B166" s="760"/>
      <c r="C166" s="759"/>
      <c r="D166" s="760"/>
      <c r="E166" s="759"/>
      <c r="F166" s="759"/>
      <c r="G166" s="759"/>
      <c r="H166" s="759"/>
      <c r="I166" s="759"/>
      <c r="J166" s="759"/>
    </row>
    <row r="167" s="734" customFormat="1" spans="1:10">
      <c r="A167" s="759"/>
      <c r="B167" s="760"/>
      <c r="C167" s="759"/>
      <c r="D167" s="760"/>
      <c r="E167" s="759"/>
      <c r="F167" s="759"/>
      <c r="G167" s="759"/>
      <c r="H167" s="759"/>
      <c r="I167" s="759"/>
      <c r="J167" s="759"/>
    </row>
    <row r="168" s="734" customFormat="1" spans="1:10">
      <c r="A168" s="759"/>
      <c r="B168" s="760"/>
      <c r="C168" s="759"/>
      <c r="D168" s="760"/>
      <c r="E168" s="759"/>
      <c r="F168" s="759"/>
      <c r="G168" s="759"/>
      <c r="H168" s="759"/>
      <c r="I168" s="759"/>
      <c r="J168" s="759"/>
    </row>
    <row r="169" s="734" customFormat="1" spans="1:10">
      <c r="A169" s="759"/>
      <c r="B169" s="760"/>
      <c r="C169" s="759"/>
      <c r="D169" s="760"/>
      <c r="E169" s="759"/>
      <c r="F169" s="759"/>
      <c r="G169" s="759"/>
      <c r="H169" s="759"/>
      <c r="I169" s="759"/>
      <c r="J169" s="759"/>
    </row>
    <row r="170" s="734" customFormat="1" spans="1:10">
      <c r="A170" s="759"/>
      <c r="B170" s="760"/>
      <c r="C170" s="759"/>
      <c r="D170" s="760"/>
      <c r="E170" s="759"/>
      <c r="F170" s="759"/>
      <c r="G170" s="759"/>
      <c r="H170" s="759"/>
      <c r="I170" s="759"/>
      <c r="J170" s="759"/>
    </row>
    <row r="171" s="734" customFormat="1" spans="1:10">
      <c r="A171" s="759"/>
      <c r="B171" s="760"/>
      <c r="C171" s="759"/>
      <c r="D171" s="760"/>
      <c r="E171" s="759"/>
      <c r="F171" s="759"/>
      <c r="G171" s="759"/>
      <c r="H171" s="759"/>
      <c r="I171" s="759"/>
      <c r="J171" s="759"/>
    </row>
    <row r="172" s="734" customFormat="1" spans="1:10">
      <c r="A172" s="759"/>
      <c r="B172" s="760"/>
      <c r="C172" s="759"/>
      <c r="D172" s="760"/>
      <c r="E172" s="759"/>
      <c r="F172" s="759"/>
      <c r="G172" s="759"/>
      <c r="H172" s="759"/>
      <c r="I172" s="759"/>
      <c r="J172" s="759"/>
    </row>
    <row r="173" s="734" customFormat="1" spans="1:10">
      <c r="A173" s="759"/>
      <c r="B173" s="760"/>
      <c r="C173" s="759"/>
      <c r="D173" s="760"/>
      <c r="E173" s="759"/>
      <c r="F173" s="759"/>
      <c r="G173" s="759"/>
      <c r="H173" s="759"/>
      <c r="I173" s="759"/>
      <c r="J173" s="759"/>
    </row>
    <row r="174" s="734" customFormat="1" spans="1:10">
      <c r="A174" s="759"/>
      <c r="B174" s="760"/>
      <c r="C174" s="759"/>
      <c r="D174" s="760"/>
      <c r="E174" s="759"/>
      <c r="F174" s="759"/>
      <c r="G174" s="759"/>
      <c r="H174" s="759"/>
      <c r="I174" s="759"/>
      <c r="J174" s="759"/>
    </row>
    <row r="175" s="734" customFormat="1" spans="1:10">
      <c r="A175" s="759"/>
      <c r="B175" s="760"/>
      <c r="C175" s="759"/>
      <c r="D175" s="760"/>
      <c r="E175" s="759"/>
      <c r="F175" s="759"/>
      <c r="G175" s="759"/>
      <c r="H175" s="759"/>
      <c r="I175" s="759"/>
      <c r="J175" s="759"/>
    </row>
    <row r="176" s="734" customFormat="1" spans="1:10">
      <c r="A176" s="759"/>
      <c r="B176" s="760"/>
      <c r="C176" s="759"/>
      <c r="D176" s="760"/>
      <c r="E176" s="759"/>
      <c r="F176" s="759"/>
      <c r="G176" s="759"/>
      <c r="H176" s="759"/>
      <c r="I176" s="759"/>
      <c r="J176" s="759"/>
    </row>
    <row r="177" s="734" customFormat="1" spans="1:10">
      <c r="A177" s="759"/>
      <c r="B177" s="760"/>
      <c r="C177" s="759"/>
      <c r="D177" s="760"/>
      <c r="E177" s="759"/>
      <c r="F177" s="759"/>
      <c r="G177" s="759"/>
      <c r="H177" s="759"/>
      <c r="I177" s="759"/>
      <c r="J177" s="759"/>
    </row>
    <row r="178" s="734" customFormat="1" spans="1:10">
      <c r="A178" s="759"/>
      <c r="B178" s="760"/>
      <c r="C178" s="759"/>
      <c r="D178" s="760"/>
      <c r="E178" s="759"/>
      <c r="F178" s="759"/>
      <c r="G178" s="759"/>
      <c r="H178" s="759"/>
      <c r="I178" s="759"/>
      <c r="J178" s="759"/>
    </row>
    <row r="179" s="734" customFormat="1" spans="1:10">
      <c r="A179" s="759"/>
      <c r="B179" s="760"/>
      <c r="C179" s="759"/>
      <c r="D179" s="760"/>
      <c r="E179" s="759"/>
      <c r="F179" s="759"/>
      <c r="G179" s="759"/>
      <c r="H179" s="759"/>
      <c r="I179" s="759"/>
      <c r="J179" s="759"/>
    </row>
    <row r="180" s="734" customFormat="1" spans="1:10">
      <c r="A180" s="759"/>
      <c r="B180" s="760"/>
      <c r="C180" s="759"/>
      <c r="D180" s="760"/>
      <c r="E180" s="759"/>
      <c r="F180" s="759"/>
      <c r="G180" s="759"/>
      <c r="H180" s="759"/>
      <c r="I180" s="759"/>
      <c r="J180" s="759"/>
    </row>
    <row r="181" s="734" customFormat="1" spans="1:10">
      <c r="A181" s="759"/>
      <c r="B181" s="760"/>
      <c r="C181" s="759"/>
      <c r="D181" s="760"/>
      <c r="E181" s="759"/>
      <c r="F181" s="759"/>
      <c r="G181" s="759"/>
      <c r="H181" s="759"/>
      <c r="I181" s="759"/>
      <c r="J181" s="759"/>
    </row>
    <row r="182" s="734" customFormat="1" spans="1:10">
      <c r="A182" s="759"/>
      <c r="B182" s="760"/>
      <c r="C182" s="759"/>
      <c r="D182" s="760"/>
      <c r="E182" s="759"/>
      <c r="F182" s="759"/>
      <c r="G182" s="759"/>
      <c r="H182" s="759"/>
      <c r="I182" s="759"/>
      <c r="J182" s="759"/>
    </row>
    <row r="183" s="734" customFormat="1" spans="1:10">
      <c r="A183" s="759"/>
      <c r="B183" s="760"/>
      <c r="C183" s="759"/>
      <c r="D183" s="760"/>
      <c r="E183" s="759"/>
      <c r="F183" s="759"/>
      <c r="G183" s="759"/>
      <c r="H183" s="759"/>
      <c r="I183" s="759"/>
      <c r="J183" s="759"/>
    </row>
    <row r="184" s="734" customFormat="1" spans="1:10">
      <c r="A184" s="759"/>
      <c r="B184" s="760"/>
      <c r="C184" s="759"/>
      <c r="D184" s="760"/>
      <c r="E184" s="759"/>
      <c r="F184" s="759"/>
      <c r="G184" s="759"/>
      <c r="H184" s="759"/>
      <c r="I184" s="759"/>
      <c r="J184" s="759"/>
    </row>
    <row r="185" s="734" customFormat="1" spans="1:10">
      <c r="A185" s="759"/>
      <c r="B185" s="760"/>
      <c r="C185" s="759"/>
      <c r="D185" s="760"/>
      <c r="E185" s="759"/>
      <c r="F185" s="759"/>
      <c r="G185" s="759"/>
      <c r="H185" s="759"/>
      <c r="I185" s="759"/>
      <c r="J185" s="759"/>
    </row>
    <row r="186" s="734" customFormat="1" spans="1:10">
      <c r="A186" s="759"/>
      <c r="B186" s="760"/>
      <c r="C186" s="759"/>
      <c r="D186" s="760"/>
      <c r="E186" s="759"/>
      <c r="F186" s="759"/>
      <c r="G186" s="759"/>
      <c r="H186" s="759"/>
      <c r="I186" s="759"/>
      <c r="J186" s="759"/>
    </row>
    <row r="187" s="734" customFormat="1" spans="1:10">
      <c r="A187" s="759"/>
      <c r="B187" s="760"/>
      <c r="C187" s="759"/>
      <c r="D187" s="760"/>
      <c r="E187" s="759"/>
      <c r="F187" s="759"/>
      <c r="G187" s="759"/>
      <c r="H187" s="759"/>
      <c r="I187" s="759"/>
      <c r="J187" s="759"/>
    </row>
    <row r="188" s="734" customFormat="1" spans="1:10">
      <c r="A188" s="759"/>
      <c r="B188" s="760"/>
      <c r="C188" s="759"/>
      <c r="D188" s="760"/>
      <c r="E188" s="759"/>
      <c r="F188" s="759"/>
      <c r="G188" s="759"/>
      <c r="H188" s="759"/>
      <c r="I188" s="759"/>
      <c r="J188" s="759"/>
    </row>
    <row r="189" s="734" customFormat="1" spans="1:10">
      <c r="A189" s="759"/>
      <c r="B189" s="760"/>
      <c r="C189" s="759"/>
      <c r="D189" s="760"/>
      <c r="E189" s="759"/>
      <c r="F189" s="759"/>
      <c r="G189" s="759"/>
      <c r="H189" s="759"/>
      <c r="I189" s="759"/>
      <c r="J189" s="759"/>
    </row>
    <row r="190" s="734" customFormat="1" spans="1:10">
      <c r="A190" s="759"/>
      <c r="B190" s="760"/>
      <c r="C190" s="759"/>
      <c r="D190" s="760"/>
      <c r="E190" s="759"/>
      <c r="F190" s="759"/>
      <c r="G190" s="759"/>
      <c r="H190" s="759"/>
      <c r="I190" s="759"/>
      <c r="J190" s="759"/>
    </row>
    <row r="191" s="734" customFormat="1" spans="1:10">
      <c r="A191" s="759"/>
      <c r="B191" s="760"/>
      <c r="C191" s="759"/>
      <c r="D191" s="760"/>
      <c r="E191" s="759"/>
      <c r="F191" s="759"/>
      <c r="G191" s="759"/>
      <c r="H191" s="759"/>
      <c r="I191" s="759"/>
      <c r="J191" s="759"/>
    </row>
    <row r="192" s="734" customFormat="1" spans="1:10">
      <c r="A192" s="759"/>
      <c r="B192" s="760"/>
      <c r="C192" s="759"/>
      <c r="D192" s="760"/>
      <c r="E192" s="759"/>
      <c r="F192" s="759"/>
      <c r="G192" s="759"/>
      <c r="H192" s="759"/>
      <c r="I192" s="759"/>
      <c r="J192" s="759"/>
    </row>
    <row r="193" s="734" customFormat="1" spans="1:10">
      <c r="A193" s="759"/>
      <c r="B193" s="760"/>
      <c r="C193" s="759"/>
      <c r="D193" s="760"/>
      <c r="E193" s="759"/>
      <c r="F193" s="759"/>
      <c r="G193" s="759"/>
      <c r="H193" s="759"/>
      <c r="I193" s="759"/>
      <c r="J193" s="759"/>
    </row>
    <row r="194" s="734" customFormat="1" spans="1:10">
      <c r="A194" s="759"/>
      <c r="B194" s="760"/>
      <c r="C194" s="759"/>
      <c r="D194" s="760"/>
      <c r="E194" s="759"/>
      <c r="F194" s="759"/>
      <c r="G194" s="759"/>
      <c r="H194" s="759"/>
      <c r="I194" s="759"/>
      <c r="J194" s="759"/>
    </row>
    <row r="195" s="734" customFormat="1" spans="1:10">
      <c r="A195" s="759"/>
      <c r="B195" s="760"/>
      <c r="C195" s="759"/>
      <c r="D195" s="760"/>
      <c r="E195" s="759"/>
      <c r="F195" s="759"/>
      <c r="G195" s="759"/>
      <c r="H195" s="759"/>
      <c r="I195" s="759"/>
      <c r="J195" s="759"/>
    </row>
    <row r="196" s="734" customFormat="1" spans="1:10">
      <c r="A196" s="759"/>
      <c r="B196" s="760"/>
      <c r="C196" s="759"/>
      <c r="D196" s="760"/>
      <c r="E196" s="759"/>
      <c r="F196" s="759"/>
      <c r="G196" s="759"/>
      <c r="H196" s="759"/>
      <c r="I196" s="759"/>
      <c r="J196" s="759"/>
    </row>
    <row r="197" s="734" customFormat="1" spans="1:10">
      <c r="A197" s="759"/>
      <c r="B197" s="760"/>
      <c r="C197" s="759"/>
      <c r="D197" s="760"/>
      <c r="E197" s="759"/>
      <c r="F197" s="759"/>
      <c r="G197" s="759"/>
      <c r="H197" s="759"/>
      <c r="I197" s="759"/>
      <c r="J197" s="759"/>
    </row>
    <row r="198" s="734" customFormat="1" spans="1:10">
      <c r="A198" s="759"/>
      <c r="B198" s="760"/>
      <c r="C198" s="759"/>
      <c r="D198" s="760"/>
      <c r="E198" s="759"/>
      <c r="F198" s="759"/>
      <c r="G198" s="759"/>
      <c r="H198" s="759"/>
      <c r="I198" s="759"/>
      <c r="J198" s="759"/>
    </row>
    <row r="199" s="734" customFormat="1" spans="1:10">
      <c r="A199" s="759"/>
      <c r="B199" s="760"/>
      <c r="C199" s="759"/>
      <c r="D199" s="760"/>
      <c r="E199" s="759"/>
      <c r="F199" s="759"/>
      <c r="G199" s="759"/>
      <c r="H199" s="759"/>
      <c r="I199" s="759"/>
      <c r="J199" s="759"/>
    </row>
    <row r="200" s="734" customFormat="1" spans="1:10">
      <c r="A200" s="759"/>
      <c r="B200" s="760"/>
      <c r="C200" s="759"/>
      <c r="D200" s="760"/>
      <c r="E200" s="759"/>
      <c r="F200" s="759"/>
      <c r="G200" s="759"/>
      <c r="H200" s="759"/>
      <c r="I200" s="759"/>
      <c r="J200" s="759"/>
    </row>
    <row r="201" s="734" customFormat="1" spans="1:10">
      <c r="A201" s="759"/>
      <c r="B201" s="760"/>
      <c r="C201" s="759"/>
      <c r="D201" s="760"/>
      <c r="E201" s="759"/>
      <c r="F201" s="759"/>
      <c r="G201" s="759"/>
      <c r="H201" s="759"/>
      <c r="I201" s="759"/>
      <c r="J201" s="759"/>
    </row>
    <row r="202" s="734" customFormat="1" spans="1:10">
      <c r="A202" s="759"/>
      <c r="B202" s="760"/>
      <c r="C202" s="759"/>
      <c r="D202" s="760"/>
      <c r="E202" s="759"/>
      <c r="F202" s="759"/>
      <c r="G202" s="759"/>
      <c r="H202" s="759"/>
      <c r="I202" s="759"/>
      <c r="J202" s="759"/>
    </row>
    <row r="203" s="734" customFormat="1" spans="1:10">
      <c r="A203" s="759"/>
      <c r="B203" s="760"/>
      <c r="C203" s="759"/>
      <c r="D203" s="760"/>
      <c r="E203" s="759"/>
      <c r="F203" s="759"/>
      <c r="G203" s="759"/>
      <c r="H203" s="759"/>
      <c r="I203" s="759"/>
      <c r="J203" s="759"/>
    </row>
    <row r="204" s="734" customFormat="1" spans="1:10">
      <c r="A204" s="759"/>
      <c r="B204" s="760"/>
      <c r="C204" s="759"/>
      <c r="D204" s="760"/>
      <c r="E204" s="759"/>
      <c r="F204" s="759"/>
      <c r="G204" s="759"/>
      <c r="H204" s="759"/>
      <c r="I204" s="759"/>
      <c r="J204" s="759"/>
    </row>
    <row r="205" s="734" customFormat="1" spans="1:10">
      <c r="A205" s="759"/>
      <c r="B205" s="760"/>
      <c r="C205" s="759"/>
      <c r="D205" s="760"/>
      <c r="E205" s="759"/>
      <c r="F205" s="759"/>
      <c r="G205" s="759"/>
      <c r="H205" s="759"/>
      <c r="I205" s="759"/>
      <c r="J205" s="759"/>
    </row>
    <row r="206" s="734" customFormat="1" spans="1:10">
      <c r="A206" s="759"/>
      <c r="B206" s="760"/>
      <c r="C206" s="759"/>
      <c r="D206" s="760"/>
      <c r="E206" s="759"/>
      <c r="F206" s="759"/>
      <c r="G206" s="759"/>
      <c r="H206" s="759"/>
      <c r="I206" s="759"/>
      <c r="J206" s="759"/>
    </row>
    <row r="207" s="734" customFormat="1" spans="1:10">
      <c r="A207" s="759"/>
      <c r="B207" s="760"/>
      <c r="C207" s="759"/>
      <c r="D207" s="760"/>
      <c r="E207" s="759"/>
      <c r="F207" s="759"/>
      <c r="G207" s="759"/>
      <c r="H207" s="759"/>
      <c r="I207" s="759"/>
      <c r="J207" s="759"/>
    </row>
    <row r="208" s="734" customFormat="1" spans="1:10">
      <c r="A208" s="759"/>
      <c r="B208" s="760"/>
      <c r="C208" s="759"/>
      <c r="D208" s="760"/>
      <c r="E208" s="759"/>
      <c r="F208" s="759"/>
      <c r="G208" s="759"/>
      <c r="H208" s="759"/>
      <c r="I208" s="759"/>
      <c r="J208" s="759"/>
    </row>
    <row r="209" s="734" customFormat="1" spans="1:10">
      <c r="A209" s="759"/>
      <c r="B209" s="760"/>
      <c r="C209" s="759"/>
      <c r="D209" s="760"/>
      <c r="E209" s="759"/>
      <c r="F209" s="759"/>
      <c r="G209" s="759"/>
      <c r="H209" s="759"/>
      <c r="I209" s="759"/>
      <c r="J209" s="759"/>
    </row>
    <row r="210" s="734" customFormat="1" spans="1:10">
      <c r="A210" s="759"/>
      <c r="B210" s="760"/>
      <c r="C210" s="759"/>
      <c r="D210" s="760"/>
      <c r="E210" s="759"/>
      <c r="F210" s="759"/>
      <c r="G210" s="759"/>
      <c r="H210" s="759"/>
      <c r="I210" s="759"/>
      <c r="J210" s="759"/>
    </row>
    <row r="211" s="734" customFormat="1" spans="1:10">
      <c r="A211" s="759"/>
      <c r="B211" s="760"/>
      <c r="C211" s="759"/>
      <c r="D211" s="760"/>
      <c r="E211" s="759"/>
      <c r="F211" s="759"/>
      <c r="G211" s="759"/>
      <c r="H211" s="759"/>
      <c r="I211" s="759"/>
      <c r="J211" s="759"/>
    </row>
    <row r="212" s="734" customFormat="1" spans="1:10">
      <c r="A212" s="759"/>
      <c r="B212" s="760"/>
      <c r="C212" s="759"/>
      <c r="D212" s="760"/>
      <c r="E212" s="759"/>
      <c r="F212" s="759"/>
      <c r="G212" s="759"/>
      <c r="H212" s="759"/>
      <c r="I212" s="759"/>
      <c r="J212" s="759"/>
    </row>
    <row r="213" s="734" customFormat="1" spans="1:10">
      <c r="A213" s="759"/>
      <c r="B213" s="760"/>
      <c r="C213" s="759"/>
      <c r="D213" s="760"/>
      <c r="E213" s="759"/>
      <c r="F213" s="759"/>
      <c r="G213" s="759"/>
      <c r="H213" s="759"/>
      <c r="I213" s="759"/>
      <c r="J213" s="759"/>
    </row>
    <row r="214" s="734" customFormat="1" spans="1:10">
      <c r="A214" s="759"/>
      <c r="B214" s="760"/>
      <c r="C214" s="759"/>
      <c r="D214" s="760"/>
      <c r="E214" s="759"/>
      <c r="F214" s="759"/>
      <c r="G214" s="759"/>
      <c r="H214" s="759"/>
      <c r="I214" s="759"/>
      <c r="J214" s="759"/>
    </row>
    <row r="215" s="734" customFormat="1" spans="1:10">
      <c r="A215" s="759"/>
      <c r="B215" s="760"/>
      <c r="C215" s="759"/>
      <c r="D215" s="760"/>
      <c r="E215" s="759"/>
      <c r="F215" s="759"/>
      <c r="G215" s="759"/>
      <c r="H215" s="759"/>
      <c r="I215" s="759"/>
      <c r="J215" s="759"/>
    </row>
    <row r="216" s="734" customFormat="1" spans="1:10">
      <c r="A216" s="759"/>
      <c r="B216" s="760"/>
      <c r="C216" s="759"/>
      <c r="D216" s="760"/>
      <c r="E216" s="759"/>
      <c r="F216" s="759"/>
      <c r="G216" s="759"/>
      <c r="H216" s="759"/>
      <c r="I216" s="759"/>
      <c r="J216" s="759"/>
    </row>
    <row r="217" s="734" customFormat="1" spans="1:10">
      <c r="A217" s="759"/>
      <c r="B217" s="760"/>
      <c r="C217" s="759"/>
      <c r="D217" s="760"/>
      <c r="E217" s="759"/>
      <c r="F217" s="759"/>
      <c r="G217" s="759"/>
      <c r="H217" s="759"/>
      <c r="I217" s="759"/>
      <c r="J217" s="759"/>
    </row>
    <row r="218" s="734" customFormat="1" spans="1:10">
      <c r="A218" s="759"/>
      <c r="B218" s="760"/>
      <c r="C218" s="759"/>
      <c r="D218" s="760"/>
      <c r="E218" s="759"/>
      <c r="F218" s="759"/>
      <c r="G218" s="759"/>
      <c r="H218" s="759"/>
      <c r="I218" s="759"/>
      <c r="J218" s="759"/>
    </row>
    <row r="219" s="734" customFormat="1" spans="1:10">
      <c r="A219" s="759"/>
      <c r="B219" s="760"/>
      <c r="C219" s="759"/>
      <c r="D219" s="760"/>
      <c r="E219" s="759"/>
      <c r="F219" s="759"/>
      <c r="G219" s="759"/>
      <c r="H219" s="759"/>
      <c r="I219" s="759"/>
      <c r="J219" s="759"/>
    </row>
    <row r="220" s="734" customFormat="1" spans="1:10">
      <c r="A220" s="759"/>
      <c r="B220" s="760"/>
      <c r="C220" s="759"/>
      <c r="D220" s="760"/>
      <c r="E220" s="759"/>
      <c r="F220" s="759"/>
      <c r="G220" s="759"/>
      <c r="H220" s="759"/>
      <c r="I220" s="759"/>
      <c r="J220" s="759"/>
    </row>
    <row r="221" s="734" customFormat="1" spans="1:10">
      <c r="A221" s="759"/>
      <c r="B221" s="760"/>
      <c r="C221" s="759"/>
      <c r="D221" s="760"/>
      <c r="E221" s="759"/>
      <c r="F221" s="759"/>
      <c r="G221" s="759"/>
      <c r="H221" s="759"/>
      <c r="I221" s="759"/>
      <c r="J221" s="759"/>
    </row>
    <row r="222" s="734" customFormat="1" spans="1:10">
      <c r="A222" s="759"/>
      <c r="B222" s="760"/>
      <c r="C222" s="759"/>
      <c r="D222" s="760"/>
      <c r="E222" s="759"/>
      <c r="F222" s="759"/>
      <c r="G222" s="759"/>
      <c r="H222" s="759"/>
      <c r="I222" s="759"/>
      <c r="J222" s="759"/>
    </row>
    <row r="223" s="734" customFormat="1" spans="1:10">
      <c r="A223" s="759"/>
      <c r="B223" s="760"/>
      <c r="C223" s="759"/>
      <c r="D223" s="760"/>
      <c r="E223" s="759"/>
      <c r="F223" s="759"/>
      <c r="G223" s="759"/>
      <c r="H223" s="759"/>
      <c r="I223" s="759"/>
      <c r="J223" s="759"/>
    </row>
    <row r="224" s="734" customFormat="1" spans="1:10">
      <c r="A224" s="759"/>
      <c r="B224" s="760"/>
      <c r="C224" s="759"/>
      <c r="D224" s="760"/>
      <c r="E224" s="759"/>
      <c r="F224" s="759"/>
      <c r="G224" s="759"/>
      <c r="H224" s="759"/>
      <c r="I224" s="759"/>
      <c r="J224" s="759"/>
    </row>
    <row r="225" s="734" customFormat="1" spans="1:10">
      <c r="A225" s="759"/>
      <c r="B225" s="760"/>
      <c r="C225" s="759"/>
      <c r="D225" s="760"/>
      <c r="E225" s="759"/>
      <c r="F225" s="759"/>
      <c r="G225" s="759"/>
      <c r="H225" s="759"/>
      <c r="I225" s="759"/>
      <c r="J225" s="759"/>
    </row>
    <row r="226" s="734" customFormat="1" spans="1:10">
      <c r="A226" s="759"/>
      <c r="B226" s="760"/>
      <c r="C226" s="759"/>
      <c r="D226" s="760"/>
      <c r="E226" s="759"/>
      <c r="F226" s="759"/>
      <c r="G226" s="759"/>
      <c r="H226" s="759"/>
      <c r="I226" s="759"/>
      <c r="J226" s="759"/>
    </row>
    <row r="227" s="734" customFormat="1" spans="1:10">
      <c r="A227" s="759"/>
      <c r="B227" s="760"/>
      <c r="C227" s="759"/>
      <c r="D227" s="760"/>
      <c r="E227" s="759"/>
      <c r="F227" s="759"/>
      <c r="G227" s="759"/>
      <c r="H227" s="759"/>
      <c r="I227" s="759"/>
      <c r="J227" s="759"/>
    </row>
    <row r="228" s="734" customFormat="1" spans="1:10">
      <c r="A228" s="759"/>
      <c r="B228" s="760"/>
      <c r="C228" s="759"/>
      <c r="D228" s="760"/>
      <c r="E228" s="759"/>
      <c r="F228" s="759"/>
      <c r="G228" s="759"/>
      <c r="H228" s="759"/>
      <c r="I228" s="759"/>
      <c r="J228" s="759"/>
    </row>
    <row r="229" s="734" customFormat="1" spans="1:10">
      <c r="A229" s="759"/>
      <c r="B229" s="760"/>
      <c r="C229" s="759"/>
      <c r="D229" s="760"/>
      <c r="E229" s="759"/>
      <c r="F229" s="759"/>
      <c r="G229" s="759"/>
      <c r="H229" s="759"/>
      <c r="I229" s="759"/>
      <c r="J229" s="759"/>
    </row>
    <row r="230" s="734" customFormat="1" spans="1:10">
      <c r="A230" s="759"/>
      <c r="B230" s="760"/>
      <c r="C230" s="759"/>
      <c r="D230" s="760"/>
      <c r="E230" s="759"/>
      <c r="F230" s="759"/>
      <c r="G230" s="759"/>
      <c r="H230" s="759"/>
      <c r="I230" s="759"/>
      <c r="J230" s="759"/>
    </row>
    <row r="231" s="734" customFormat="1" spans="1:10">
      <c r="A231" s="759"/>
      <c r="B231" s="760"/>
      <c r="C231" s="759"/>
      <c r="D231" s="760"/>
      <c r="E231" s="759"/>
      <c r="F231" s="759"/>
      <c r="G231" s="759"/>
      <c r="H231" s="759"/>
      <c r="I231" s="759"/>
      <c r="J231" s="759"/>
    </row>
    <row r="232" s="734" customFormat="1" spans="1:10">
      <c r="A232" s="759"/>
      <c r="B232" s="760"/>
      <c r="C232" s="759"/>
      <c r="D232" s="760"/>
      <c r="E232" s="759"/>
      <c r="F232" s="759"/>
      <c r="G232" s="759"/>
      <c r="H232" s="759"/>
      <c r="I232" s="759"/>
      <c r="J232" s="759"/>
    </row>
    <row r="233" s="734" customFormat="1" spans="1:10">
      <c r="A233" s="759"/>
      <c r="B233" s="760"/>
      <c r="C233" s="759"/>
      <c r="D233" s="760"/>
      <c r="E233" s="759"/>
      <c r="F233" s="759"/>
      <c r="G233" s="759"/>
      <c r="H233" s="759"/>
      <c r="I233" s="759"/>
      <c r="J233" s="759"/>
    </row>
    <row r="234" s="734" customFormat="1" spans="1:10">
      <c r="A234" s="759"/>
      <c r="B234" s="760"/>
      <c r="C234" s="759"/>
      <c r="D234" s="760"/>
      <c r="E234" s="759"/>
      <c r="F234" s="759"/>
      <c r="G234" s="759"/>
      <c r="H234" s="759"/>
      <c r="I234" s="759"/>
      <c r="J234" s="759"/>
    </row>
    <row r="235" s="734" customFormat="1" spans="1:10">
      <c r="A235" s="759"/>
      <c r="B235" s="760"/>
      <c r="C235" s="759"/>
      <c r="D235" s="760"/>
      <c r="E235" s="759"/>
      <c r="F235" s="759"/>
      <c r="G235" s="759"/>
      <c r="H235" s="759"/>
      <c r="I235" s="759"/>
      <c r="J235" s="759"/>
    </row>
    <row r="236" s="734" customFormat="1" spans="1:10">
      <c r="A236" s="759"/>
      <c r="B236" s="760"/>
      <c r="C236" s="759"/>
      <c r="D236" s="760"/>
      <c r="E236" s="759"/>
      <c r="F236" s="759"/>
      <c r="G236" s="759"/>
      <c r="H236" s="759"/>
      <c r="I236" s="759"/>
      <c r="J236" s="759"/>
    </row>
    <row r="237" s="734" customFormat="1" spans="1:10">
      <c r="A237" s="759"/>
      <c r="B237" s="760"/>
      <c r="C237" s="759"/>
      <c r="D237" s="760"/>
      <c r="E237" s="759"/>
      <c r="F237" s="759"/>
      <c r="G237" s="759"/>
      <c r="H237" s="759"/>
      <c r="I237" s="759"/>
      <c r="J237" s="759"/>
    </row>
    <row r="238" s="734" customFormat="1" spans="1:10">
      <c r="A238" s="759"/>
      <c r="B238" s="760"/>
      <c r="C238" s="759"/>
      <c r="D238" s="760"/>
      <c r="E238" s="759"/>
      <c r="F238" s="759"/>
      <c r="G238" s="759"/>
      <c r="H238" s="759"/>
      <c r="I238" s="759"/>
      <c r="J238" s="759"/>
    </row>
    <row r="239" s="734" customFormat="1" spans="1:10">
      <c r="A239" s="759"/>
      <c r="B239" s="760"/>
      <c r="C239" s="759"/>
      <c r="D239" s="760"/>
      <c r="E239" s="759"/>
      <c r="F239" s="759"/>
      <c r="G239" s="759"/>
      <c r="H239" s="759"/>
      <c r="I239" s="759"/>
      <c r="J239" s="759"/>
    </row>
    <row r="240" s="734" customFormat="1" spans="1:10">
      <c r="A240" s="735"/>
      <c r="B240" s="760"/>
      <c r="C240" s="759"/>
      <c r="D240" s="760"/>
      <c r="E240" s="759"/>
      <c r="F240" s="759"/>
      <c r="G240" s="759"/>
      <c r="H240" s="759"/>
      <c r="I240" s="759"/>
      <c r="J240" s="759"/>
    </row>
    <row r="241" s="734" customFormat="1" spans="1:10">
      <c r="A241" s="735"/>
      <c r="B241" s="760"/>
      <c r="C241" s="759"/>
      <c r="D241" s="760"/>
      <c r="E241" s="759"/>
      <c r="F241" s="759"/>
      <c r="G241" s="759"/>
      <c r="H241" s="759"/>
      <c r="I241" s="759"/>
      <c r="J241" s="759"/>
    </row>
    <row r="242" s="734" customFormat="1" spans="1:10">
      <c r="A242" s="735"/>
      <c r="B242" s="760"/>
      <c r="C242" s="759"/>
      <c r="D242" s="760"/>
      <c r="E242" s="759"/>
      <c r="F242" s="759"/>
      <c r="G242" s="759"/>
      <c r="H242" s="759"/>
      <c r="I242" s="759"/>
      <c r="J242" s="759"/>
    </row>
    <row r="243" s="734" customFormat="1" spans="1:10">
      <c r="A243" s="735"/>
      <c r="B243" s="760"/>
      <c r="C243" s="759"/>
      <c r="D243" s="760"/>
      <c r="E243" s="759"/>
      <c r="F243" s="759"/>
      <c r="G243" s="759"/>
      <c r="H243" s="759"/>
      <c r="I243" s="759"/>
      <c r="J243" s="759"/>
    </row>
    <row r="244" s="734" customFormat="1" spans="1:10">
      <c r="A244" s="735"/>
      <c r="B244" s="760"/>
      <c r="C244" s="759"/>
      <c r="D244" s="760"/>
      <c r="E244" s="759"/>
      <c r="F244" s="759"/>
      <c r="G244" s="759"/>
      <c r="H244" s="759"/>
      <c r="I244" s="759"/>
      <c r="J244" s="759"/>
    </row>
    <row r="245" s="734" customFormat="1" spans="1:10">
      <c r="A245" s="735"/>
      <c r="B245" s="760"/>
      <c r="C245" s="759"/>
      <c r="D245" s="760"/>
      <c r="E245" s="759"/>
      <c r="F245" s="759"/>
      <c r="G245" s="759"/>
      <c r="H245" s="759"/>
      <c r="I245" s="759"/>
      <c r="J245" s="759"/>
    </row>
    <row r="246" s="734" customFormat="1" spans="1:10">
      <c r="A246" s="735"/>
      <c r="B246" s="760"/>
      <c r="C246" s="759"/>
      <c r="D246" s="760"/>
      <c r="E246" s="759"/>
      <c r="F246" s="759"/>
      <c r="G246" s="759"/>
      <c r="H246" s="759"/>
      <c r="I246" s="759"/>
      <c r="J246" s="759"/>
    </row>
    <row r="247" s="734" customFormat="1" spans="1:10">
      <c r="A247" s="735"/>
      <c r="B247" s="760"/>
      <c r="C247" s="759"/>
      <c r="D247" s="760"/>
      <c r="E247" s="759"/>
      <c r="F247" s="759"/>
      <c r="G247" s="759"/>
      <c r="H247" s="759"/>
      <c r="I247" s="759"/>
      <c r="J247" s="759"/>
    </row>
  </sheetData>
  <mergeCells count="3">
    <mergeCell ref="A1:D1"/>
    <mergeCell ref="A2:D2"/>
    <mergeCell ref="B3:C3"/>
  </mergeCells>
  <hyperlinks>
    <hyperlink ref="E1" location="索引目录!C4" display="返回索引页"/>
  </hyperlink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5"/>
  <sheetViews>
    <sheetView workbookViewId="0">
      <pane ySplit="6" topLeftCell="A49" activePane="bottomLeft" state="frozen"/>
      <selection/>
      <selection pane="bottomLeft" activeCell="D56" sqref="D56"/>
    </sheetView>
  </sheetViews>
  <sheetFormatPr defaultColWidth="9" defaultRowHeight="15.75" customHeight="1"/>
  <cols>
    <col min="1" max="1" width="8.375" style="99" customWidth="1"/>
    <col min="2" max="2" width="29.75" style="99" customWidth="1"/>
    <col min="3" max="3" width="18.5" style="99" hidden="1" customWidth="1" outlineLevel="1"/>
    <col min="4" max="4" width="23.875" style="99" customWidth="1" collapsed="1"/>
    <col min="5" max="5" width="21.875" style="99" customWidth="1"/>
    <col min="6" max="6" width="20.5" style="99" customWidth="1"/>
    <col min="7" max="7" width="14.375" style="651" customWidth="1"/>
    <col min="8" max="8" width="17.75" style="701" customWidth="1"/>
    <col min="9" max="9" width="18.75" style="701" customWidth="1"/>
    <col min="10" max="10" width="11.875" style="701" customWidth="1"/>
    <col min="11" max="11" width="13.5" style="701" customWidth="1"/>
    <col min="12" max="12" width="9" style="701"/>
    <col min="13" max="16384" width="9" style="99"/>
  </cols>
  <sheetData>
    <row r="1" ht="12.75" customHeight="1" spans="1:7">
      <c r="A1" s="564" t="s">
        <v>207</v>
      </c>
      <c r="B1" s="231" t="s">
        <v>479</v>
      </c>
      <c r="C1" s="102"/>
      <c r="D1" s="102"/>
      <c r="E1" s="102"/>
      <c r="F1" s="102"/>
      <c r="G1" s="102"/>
    </row>
    <row r="2" s="97" customFormat="1" ht="31.5" customHeight="1" spans="1:12">
      <c r="A2" s="429" t="s">
        <v>480</v>
      </c>
      <c r="B2" s="430"/>
      <c r="C2" s="430"/>
      <c r="D2" s="430"/>
      <c r="E2" s="430"/>
      <c r="F2" s="430"/>
      <c r="G2" s="430"/>
      <c r="H2" s="701"/>
      <c r="I2" s="701"/>
      <c r="J2" s="701"/>
      <c r="K2" s="701"/>
      <c r="L2" s="701"/>
    </row>
    <row r="3" ht="12" customHeight="1" spans="1:7">
      <c r="A3" s="105" t="e">
        <f>CONCATENATE(#REF!,#REF!,#REF!,#REF!,#REF!,#REF!,#REF!)</f>
        <v>#REF!</v>
      </c>
      <c r="B3" s="105"/>
      <c r="C3" s="105"/>
      <c r="D3" s="105"/>
      <c r="E3" s="105"/>
      <c r="F3" s="105"/>
      <c r="G3" s="105"/>
    </row>
    <row r="4" s="426" customFormat="1" ht="10.5" customHeight="1" spans="1:12">
      <c r="A4" s="431"/>
      <c r="B4" s="431"/>
      <c r="C4" s="431"/>
      <c r="D4" s="431"/>
      <c r="E4" s="431"/>
      <c r="F4" s="431"/>
      <c r="G4" s="702" t="s">
        <v>481</v>
      </c>
      <c r="H4" s="703"/>
      <c r="I4" s="703"/>
      <c r="J4" s="703"/>
      <c r="K4" s="703"/>
      <c r="L4" s="703"/>
    </row>
    <row r="5" s="426" customFormat="1" ht="14.1" customHeight="1" spans="1:12">
      <c r="A5" s="433" t="e">
        <f>#REF!&amp;#REF!</f>
        <v>#REF!</v>
      </c>
      <c r="G5" s="427" t="s">
        <v>236</v>
      </c>
      <c r="H5" s="703"/>
      <c r="I5" s="721" t="str">
        <f>IF(COUNTIF(I7:I61,"&gt;0")+COUNTIF(I7:I61,"&lt;0")&gt;0,"出错","OK")</f>
        <v>OK</v>
      </c>
      <c r="J5" s="703"/>
      <c r="K5" s="721" t="str">
        <f>IF(COUNTIF(K7:K88,"&gt;0")+COUNTIF(K7:K88,"&lt;0")&gt;0,"出错","OK")</f>
        <v>OK</v>
      </c>
      <c r="L5" s="703"/>
    </row>
    <row r="6" s="427" customFormat="1" ht="22.5" customHeight="1" spans="1:12">
      <c r="A6" s="675" t="s">
        <v>312</v>
      </c>
      <c r="B6" s="704" t="s">
        <v>482</v>
      </c>
      <c r="C6" s="705" t="s">
        <v>483</v>
      </c>
      <c r="D6" s="706" t="s">
        <v>346</v>
      </c>
      <c r="E6" s="675" t="s">
        <v>484</v>
      </c>
      <c r="F6" s="675" t="s">
        <v>485</v>
      </c>
      <c r="G6" s="675" t="s">
        <v>486</v>
      </c>
      <c r="H6" s="707" t="s">
        <v>487</v>
      </c>
      <c r="I6" s="707" t="s">
        <v>488</v>
      </c>
      <c r="J6" s="722" t="s">
        <v>489</v>
      </c>
      <c r="K6" s="722" t="s">
        <v>488</v>
      </c>
      <c r="L6" s="723"/>
    </row>
    <row r="7" s="699" customFormat="1" ht="13.5" customHeight="1" spans="1:12">
      <c r="A7" s="675">
        <v>1</v>
      </c>
      <c r="B7" s="708" t="s">
        <v>490</v>
      </c>
      <c r="C7" s="709">
        <f>SUM(C8:C18)</f>
        <v>0</v>
      </c>
      <c r="D7" s="710">
        <f>SUM(D8:D18)</f>
        <v>0</v>
      </c>
      <c r="E7" s="711">
        <f>SUM(E8:E18)</f>
        <v>0</v>
      </c>
      <c r="F7" s="711">
        <f>SUM(F8:F18)</f>
        <v>0</v>
      </c>
      <c r="G7" s="712" t="str">
        <f t="shared" ref="G7:G36" si="0">IF(D7=0,"",F7/D7*100)</f>
        <v/>
      </c>
      <c r="H7" s="713">
        <f>资产负债表!D18</f>
        <v>0</v>
      </c>
      <c r="I7" s="713">
        <f t="shared" ref="I7:I18" si="1">ROUND(C7-H7,2)</f>
        <v>0</v>
      </c>
      <c r="J7" s="724">
        <f>SUMIF(审定数!$A:$A,"流动资产合计",审定数!$B:$B)</f>
        <v>0</v>
      </c>
      <c r="K7" s="725">
        <f t="shared" ref="K7:K18" si="2">ROUND(D7-J7,2)</f>
        <v>0</v>
      </c>
      <c r="L7" s="703"/>
    </row>
    <row r="8" s="426" customFormat="1" ht="13.5" customHeight="1" spans="1:12">
      <c r="A8" s="573">
        <v>2</v>
      </c>
      <c r="B8" s="714" t="s">
        <v>358</v>
      </c>
      <c r="C8" s="567">
        <f>'3-流动汇总'!E7</f>
        <v>0</v>
      </c>
      <c r="D8" s="439">
        <f>'3-流动汇总'!F7</f>
        <v>0</v>
      </c>
      <c r="E8" s="440">
        <f>'3-流动汇总'!G7</f>
        <v>0</v>
      </c>
      <c r="F8" s="440">
        <f t="shared" ref="F8:F18" si="3">E8-D8</f>
        <v>0</v>
      </c>
      <c r="G8" s="712" t="str">
        <f t="shared" si="0"/>
        <v/>
      </c>
      <c r="H8" s="713">
        <f>资产负债表!D7</f>
        <v>0</v>
      </c>
      <c r="I8" s="713">
        <f t="shared" si="1"/>
        <v>0</v>
      </c>
      <c r="J8" s="724">
        <f>SUMIF(审定数!$A:$A,B8,审定数!$B:$B)</f>
        <v>0</v>
      </c>
      <c r="K8" s="725">
        <f t="shared" si="2"/>
        <v>0</v>
      </c>
      <c r="L8" s="703"/>
    </row>
    <row r="9" s="426" customFormat="1" ht="13.5" customHeight="1" spans="1:12">
      <c r="A9" s="573">
        <v>3</v>
      </c>
      <c r="B9" s="714" t="s">
        <v>19</v>
      </c>
      <c r="C9" s="567">
        <f>'3-流动汇总'!E8</f>
        <v>0</v>
      </c>
      <c r="D9" s="439">
        <f>'3-流动汇总'!F8</f>
        <v>0</v>
      </c>
      <c r="E9" s="440">
        <f>'3-流动汇总'!G8</f>
        <v>0</v>
      </c>
      <c r="F9" s="440">
        <f t="shared" si="3"/>
        <v>0</v>
      </c>
      <c r="G9" s="712" t="str">
        <f t="shared" si="0"/>
        <v/>
      </c>
      <c r="H9" s="713">
        <f>资产负债表!D8</f>
        <v>0</v>
      </c>
      <c r="I9" s="713">
        <f t="shared" si="1"/>
        <v>0</v>
      </c>
      <c r="J9" s="724">
        <f>SUMIF(审定数!$A:$A,B9,审定数!$B:$B)</f>
        <v>0</v>
      </c>
      <c r="K9" s="725">
        <f t="shared" si="2"/>
        <v>0</v>
      </c>
      <c r="L9" s="703"/>
    </row>
    <row r="10" s="426" customFormat="1" ht="13.5" customHeight="1" spans="1:12">
      <c r="A10" s="573">
        <v>4</v>
      </c>
      <c r="B10" s="714" t="s">
        <v>23</v>
      </c>
      <c r="C10" s="567">
        <f>'3-流动汇总'!E9</f>
        <v>0</v>
      </c>
      <c r="D10" s="439">
        <f>'3-流动汇总'!F9</f>
        <v>0</v>
      </c>
      <c r="E10" s="440">
        <f>'3-流动汇总'!G9</f>
        <v>0</v>
      </c>
      <c r="F10" s="440">
        <f t="shared" si="3"/>
        <v>0</v>
      </c>
      <c r="G10" s="712" t="str">
        <f t="shared" si="0"/>
        <v/>
      </c>
      <c r="H10" s="713">
        <f>资产负债表!D9</f>
        <v>0</v>
      </c>
      <c r="I10" s="713">
        <f t="shared" si="1"/>
        <v>0</v>
      </c>
      <c r="J10" s="724">
        <f>SUMIF(审定数!$A:$A,B10,审定数!$B:$B)</f>
        <v>0</v>
      </c>
      <c r="K10" s="725">
        <f t="shared" si="2"/>
        <v>0</v>
      </c>
      <c r="L10" s="703"/>
    </row>
    <row r="11" s="426" customFormat="1" ht="13.5" customHeight="1" spans="1:12">
      <c r="A11" s="573">
        <v>5</v>
      </c>
      <c r="B11" s="714" t="s">
        <v>25</v>
      </c>
      <c r="C11" s="567">
        <f>'3-流动汇总'!E10</f>
        <v>0</v>
      </c>
      <c r="D11" s="439">
        <f>'3-流动汇总'!F10</f>
        <v>0</v>
      </c>
      <c r="E11" s="440">
        <f>'3-流动汇总'!G10</f>
        <v>0</v>
      </c>
      <c r="F11" s="440">
        <f t="shared" si="3"/>
        <v>0</v>
      </c>
      <c r="G11" s="712" t="str">
        <f t="shared" si="0"/>
        <v/>
      </c>
      <c r="H11" s="713">
        <f>资产负债表!D10</f>
        <v>0</v>
      </c>
      <c r="I11" s="713">
        <f t="shared" si="1"/>
        <v>0</v>
      </c>
      <c r="J11" s="724">
        <f>SUMIF(审定数!$A:$A,B11,审定数!$B:$B)</f>
        <v>0</v>
      </c>
      <c r="K11" s="725">
        <f t="shared" si="2"/>
        <v>0</v>
      </c>
      <c r="L11" s="703"/>
    </row>
    <row r="12" s="426" customFormat="1" ht="13.5" customHeight="1" spans="1:12">
      <c r="A12" s="573">
        <v>6</v>
      </c>
      <c r="B12" s="714" t="s">
        <v>359</v>
      </c>
      <c r="C12" s="567">
        <f>'3-流动汇总'!E11</f>
        <v>0</v>
      </c>
      <c r="D12" s="439">
        <f>'3-流动汇总'!F11</f>
        <v>0</v>
      </c>
      <c r="E12" s="440">
        <f>'3-流动汇总'!G11</f>
        <v>0</v>
      </c>
      <c r="F12" s="440">
        <f t="shared" si="3"/>
        <v>0</v>
      </c>
      <c r="G12" s="712" t="str">
        <f t="shared" si="0"/>
        <v/>
      </c>
      <c r="H12" s="713">
        <f>资产负债表!D11</f>
        <v>0</v>
      </c>
      <c r="I12" s="713">
        <f t="shared" si="1"/>
        <v>0</v>
      </c>
      <c r="J12" s="724">
        <f>SUMIF(审定数!$A:$A,B12,审定数!$B:$B)+SUMIF(审定数!$A:$A,"预付账款",审定数!$B:$B)</f>
        <v>0</v>
      </c>
      <c r="K12" s="725">
        <f t="shared" si="2"/>
        <v>0</v>
      </c>
      <c r="L12" s="703"/>
    </row>
    <row r="13" s="426" customFormat="1" ht="13.5" customHeight="1" spans="1:12">
      <c r="A13" s="573">
        <v>7</v>
      </c>
      <c r="B13" s="714" t="s">
        <v>31</v>
      </c>
      <c r="C13" s="567">
        <f>'3-流动汇总'!E12</f>
        <v>0</v>
      </c>
      <c r="D13" s="439">
        <f>'3-流动汇总'!F12</f>
        <v>0</v>
      </c>
      <c r="E13" s="440">
        <f>'3-流动汇总'!G12</f>
        <v>0</v>
      </c>
      <c r="F13" s="440">
        <f t="shared" si="3"/>
        <v>0</v>
      </c>
      <c r="G13" s="712" t="str">
        <f t="shared" si="0"/>
        <v/>
      </c>
      <c r="H13" s="713">
        <f>资产负债表!D12</f>
        <v>0</v>
      </c>
      <c r="I13" s="713">
        <f t="shared" si="1"/>
        <v>0</v>
      </c>
      <c r="J13" s="724">
        <f>SUMIF(审定数!$A:$A,B13,审定数!$B:$B)</f>
        <v>0</v>
      </c>
      <c r="K13" s="725">
        <f t="shared" si="2"/>
        <v>0</v>
      </c>
      <c r="L13" s="703"/>
    </row>
    <row r="14" s="426" customFormat="1" ht="13.5" customHeight="1" spans="1:12">
      <c r="A14" s="573">
        <v>8</v>
      </c>
      <c r="B14" s="714" t="s">
        <v>29</v>
      </c>
      <c r="C14" s="567">
        <f>'3-流动汇总'!E13</f>
        <v>0</v>
      </c>
      <c r="D14" s="439">
        <f>'3-流动汇总'!F13</f>
        <v>0</v>
      </c>
      <c r="E14" s="440">
        <f>'3-流动汇总'!G13</f>
        <v>0</v>
      </c>
      <c r="F14" s="440">
        <f t="shared" si="3"/>
        <v>0</v>
      </c>
      <c r="G14" s="712" t="str">
        <f t="shared" si="0"/>
        <v/>
      </c>
      <c r="H14" s="713">
        <f>资产负债表!D13</f>
        <v>0</v>
      </c>
      <c r="I14" s="713">
        <f t="shared" si="1"/>
        <v>0</v>
      </c>
      <c r="J14" s="724">
        <f>SUMIF(审定数!$A:$A,B14,审定数!$B:$B)</f>
        <v>0</v>
      </c>
      <c r="K14" s="725">
        <f t="shared" si="2"/>
        <v>0</v>
      </c>
      <c r="L14" s="703"/>
    </row>
    <row r="15" s="426" customFormat="1" ht="13.5" customHeight="1" spans="1:12">
      <c r="A15" s="573">
        <v>9</v>
      </c>
      <c r="B15" s="714" t="s">
        <v>39</v>
      </c>
      <c r="C15" s="567">
        <f>'3-流动汇总'!E14</f>
        <v>0</v>
      </c>
      <c r="D15" s="439">
        <f>'3-流动汇总'!F14</f>
        <v>0</v>
      </c>
      <c r="E15" s="440">
        <f>'3-流动汇总'!G14</f>
        <v>0</v>
      </c>
      <c r="F15" s="440">
        <f t="shared" si="3"/>
        <v>0</v>
      </c>
      <c r="G15" s="712" t="str">
        <f t="shared" si="0"/>
        <v/>
      </c>
      <c r="H15" s="713">
        <f>资产负债表!D14</f>
        <v>0</v>
      </c>
      <c r="I15" s="713">
        <f t="shared" si="1"/>
        <v>0</v>
      </c>
      <c r="J15" s="724">
        <f>SUMIF(审定数!$A:$A,B15,审定数!$B:$B)</f>
        <v>0</v>
      </c>
      <c r="K15" s="725">
        <f t="shared" si="2"/>
        <v>0</v>
      </c>
      <c r="L15" s="703"/>
    </row>
    <row r="16" s="426" customFormat="1" ht="13.5" customHeight="1" spans="1:12">
      <c r="A16" s="573">
        <v>10</v>
      </c>
      <c r="B16" s="714" t="s">
        <v>361</v>
      </c>
      <c r="C16" s="567">
        <f>'3-流动汇总'!E15</f>
        <v>0</v>
      </c>
      <c r="D16" s="439">
        <f>'3-流动汇总'!F15</f>
        <v>0</v>
      </c>
      <c r="E16" s="440">
        <f>'3-流动汇总'!G15</f>
        <v>0</v>
      </c>
      <c r="F16" s="440">
        <f t="shared" si="3"/>
        <v>0</v>
      </c>
      <c r="G16" s="712" t="str">
        <f t="shared" si="0"/>
        <v/>
      </c>
      <c r="H16" s="713">
        <f>资产负债表!D15</f>
        <v>0</v>
      </c>
      <c r="I16" s="713">
        <f t="shared" si="1"/>
        <v>0</v>
      </c>
      <c r="J16" s="724">
        <f>SUMIF(审定数!$A:$A,B16,审定数!$B:$B)</f>
        <v>0</v>
      </c>
      <c r="K16" s="725">
        <f t="shared" si="2"/>
        <v>0</v>
      </c>
      <c r="L16" s="703"/>
    </row>
    <row r="17" s="426" customFormat="1" ht="13.5" customHeight="1" spans="1:12">
      <c r="A17" s="573">
        <v>11</v>
      </c>
      <c r="B17" s="714" t="s">
        <v>362</v>
      </c>
      <c r="C17" s="567">
        <f>'3-流动汇总'!E16</f>
        <v>0</v>
      </c>
      <c r="D17" s="439">
        <f>'3-流动汇总'!F16</f>
        <v>0</v>
      </c>
      <c r="E17" s="440">
        <f>'3-流动汇总'!G16</f>
        <v>0</v>
      </c>
      <c r="F17" s="440">
        <f t="shared" si="3"/>
        <v>0</v>
      </c>
      <c r="G17" s="712" t="str">
        <f t="shared" si="0"/>
        <v/>
      </c>
      <c r="H17" s="713">
        <f>资产负债表!D16</f>
        <v>0</v>
      </c>
      <c r="I17" s="713">
        <f t="shared" si="1"/>
        <v>0</v>
      </c>
      <c r="J17" s="724">
        <f>SUMIF(审定数!$A:$A,B17,审定数!$B:$B)</f>
        <v>0</v>
      </c>
      <c r="K17" s="725">
        <f t="shared" si="2"/>
        <v>0</v>
      </c>
      <c r="L17" s="703"/>
    </row>
    <row r="18" s="426" customFormat="1" ht="13.5" customHeight="1" spans="1:12">
      <c r="A18" s="573">
        <v>12</v>
      </c>
      <c r="B18" s="714" t="s">
        <v>491</v>
      </c>
      <c r="C18" s="567">
        <f>'3-流动汇总'!E17</f>
        <v>0</v>
      </c>
      <c r="D18" s="439">
        <f>'3-流动汇总'!F17</f>
        <v>0</v>
      </c>
      <c r="E18" s="440">
        <f>'3-流动汇总'!G17</f>
        <v>0</v>
      </c>
      <c r="F18" s="440">
        <f t="shared" si="3"/>
        <v>0</v>
      </c>
      <c r="G18" s="712" t="str">
        <f t="shared" si="0"/>
        <v/>
      </c>
      <c r="H18" s="713">
        <f>资产负债表!D17</f>
        <v>0</v>
      </c>
      <c r="I18" s="713">
        <f t="shared" si="1"/>
        <v>0</v>
      </c>
      <c r="J18" s="724">
        <f>SUMIF(审定数!$A:$A,B18,审定数!$B:$B)</f>
        <v>0</v>
      </c>
      <c r="K18" s="725">
        <f t="shared" si="2"/>
        <v>0</v>
      </c>
      <c r="L18" s="703"/>
    </row>
    <row r="19" s="699" customFormat="1" ht="13.5" customHeight="1" spans="1:12">
      <c r="A19" s="675">
        <v>13</v>
      </c>
      <c r="B19" s="708" t="s">
        <v>492</v>
      </c>
      <c r="C19" s="709" t="e">
        <f>SUM(C20:C36)</f>
        <v>#REF!</v>
      </c>
      <c r="D19" s="710" t="e">
        <f>SUM(D20:D36)</f>
        <v>#REF!</v>
      </c>
      <c r="E19" s="711" t="e">
        <f>SUM(E20:E36)</f>
        <v>#REF!</v>
      </c>
      <c r="F19" s="711" t="e">
        <f>SUM(F20:F36)</f>
        <v>#REF!</v>
      </c>
      <c r="G19" s="712" t="e">
        <f t="shared" si="0"/>
        <v>#REF!</v>
      </c>
      <c r="H19" s="713">
        <f>资产负债表!D37</f>
        <v>0</v>
      </c>
      <c r="I19" s="713" t="e">
        <f t="shared" ref="I19:I36" si="4">ROUND(C19-H19,2)</f>
        <v>#REF!</v>
      </c>
      <c r="J19" s="724">
        <f>SUMIF(审定数!$A:$A,"非流动资产合计",审定数!$B:$B)</f>
        <v>0</v>
      </c>
      <c r="K19" s="725" t="e">
        <f t="shared" ref="K19:K36" si="5">ROUND(D19-J19,2)</f>
        <v>#REF!</v>
      </c>
      <c r="L19" s="703"/>
    </row>
    <row r="20" s="426" customFormat="1" ht="13.5" customHeight="1" spans="1:12">
      <c r="A20" s="573">
        <v>14</v>
      </c>
      <c r="B20" s="714" t="s">
        <v>89</v>
      </c>
      <c r="C20" s="567">
        <f>'4-非流动资产汇总'!C7</f>
        <v>0</v>
      </c>
      <c r="D20" s="439">
        <f>'4-非流动资产汇总'!D7</f>
        <v>0</v>
      </c>
      <c r="E20" s="440">
        <f>'4-非流动资产汇总'!E7</f>
        <v>0</v>
      </c>
      <c r="F20" s="440">
        <f t="shared" ref="F20:F36" si="6">E20-D20</f>
        <v>0</v>
      </c>
      <c r="G20" s="712" t="str">
        <f t="shared" si="0"/>
        <v/>
      </c>
      <c r="H20" s="713">
        <f>资产负债表!D20</f>
        <v>0</v>
      </c>
      <c r="I20" s="713">
        <f t="shared" si="4"/>
        <v>0</v>
      </c>
      <c r="J20" s="724">
        <f>SUMIF(审定数!$A:$A,B20,审定数!$B:$B)</f>
        <v>0</v>
      </c>
      <c r="K20" s="725">
        <f t="shared" si="5"/>
        <v>0</v>
      </c>
      <c r="L20" s="703"/>
    </row>
    <row r="21" s="426" customFormat="1" ht="13.5" customHeight="1" spans="1:12">
      <c r="A21" s="573">
        <v>15</v>
      </c>
      <c r="B21" s="714" t="s">
        <v>85</v>
      </c>
      <c r="C21" s="567">
        <f>'4-非流动资产汇总'!C8</f>
        <v>0</v>
      </c>
      <c r="D21" s="439">
        <f>'4-非流动资产汇总'!D8</f>
        <v>0</v>
      </c>
      <c r="E21" s="440">
        <f>'4-非流动资产汇总'!E8</f>
        <v>0</v>
      </c>
      <c r="F21" s="440">
        <f t="shared" si="6"/>
        <v>0</v>
      </c>
      <c r="G21" s="712" t="str">
        <f t="shared" si="0"/>
        <v/>
      </c>
      <c r="H21" s="713">
        <f>资产负债表!D21</f>
        <v>0</v>
      </c>
      <c r="I21" s="713">
        <f t="shared" si="4"/>
        <v>0</v>
      </c>
      <c r="J21" s="724">
        <f>SUMIF(审定数!$A:$A,B21,审定数!$B:$B)</f>
        <v>0</v>
      </c>
      <c r="K21" s="725">
        <f t="shared" si="5"/>
        <v>0</v>
      </c>
      <c r="L21" s="703"/>
    </row>
    <row r="22" s="426" customFormat="1" ht="13.5" customHeight="1" spans="1:12">
      <c r="A22" s="573">
        <v>16</v>
      </c>
      <c r="B22" s="714" t="s">
        <v>97</v>
      </c>
      <c r="C22" s="567">
        <f>'4-非流动资产汇总'!C9</f>
        <v>0</v>
      </c>
      <c r="D22" s="439">
        <f>'4-非流动资产汇总'!D9</f>
        <v>0</v>
      </c>
      <c r="E22" s="440">
        <f>'4-非流动资产汇总'!E9</f>
        <v>0</v>
      </c>
      <c r="F22" s="440">
        <f t="shared" si="6"/>
        <v>0</v>
      </c>
      <c r="G22" s="712" t="str">
        <f t="shared" si="0"/>
        <v/>
      </c>
      <c r="H22" s="713">
        <f>资产负债表!D22</f>
        <v>0</v>
      </c>
      <c r="I22" s="713">
        <f t="shared" si="4"/>
        <v>0</v>
      </c>
      <c r="J22" s="724">
        <f>SUMIF(审定数!$A:$A,B22,审定数!$B:$B)</f>
        <v>0</v>
      </c>
      <c r="K22" s="725">
        <f t="shared" si="5"/>
        <v>0</v>
      </c>
      <c r="L22" s="703"/>
    </row>
    <row r="23" s="426" customFormat="1" ht="13.5" customHeight="1" spans="1:12">
      <c r="A23" s="573">
        <v>17</v>
      </c>
      <c r="B23" s="714" t="s">
        <v>91</v>
      </c>
      <c r="C23" s="567">
        <f>'4-非流动资产汇总'!C10</f>
        <v>0</v>
      </c>
      <c r="D23" s="439">
        <f>'4-非流动资产汇总'!D10</f>
        <v>0</v>
      </c>
      <c r="E23" s="440">
        <f>'4-非流动资产汇总'!E10</f>
        <v>0</v>
      </c>
      <c r="F23" s="440">
        <f t="shared" si="6"/>
        <v>0</v>
      </c>
      <c r="G23" s="712" t="str">
        <f t="shared" si="0"/>
        <v/>
      </c>
      <c r="H23" s="713">
        <f>资产负债表!D23</f>
        <v>0</v>
      </c>
      <c r="I23" s="713">
        <f t="shared" si="4"/>
        <v>0</v>
      </c>
      <c r="J23" s="724">
        <f>SUMIF(审定数!$A:$A,B23,审定数!$B:$B)</f>
        <v>0</v>
      </c>
      <c r="K23" s="725">
        <f t="shared" si="5"/>
        <v>0</v>
      </c>
      <c r="L23" s="703"/>
    </row>
    <row r="24" s="426" customFormat="1" ht="13.5" customHeight="1" spans="1:12">
      <c r="A24" s="573">
        <v>18</v>
      </c>
      <c r="B24" s="714" t="s">
        <v>95</v>
      </c>
      <c r="C24" s="567">
        <f>'4-非流动资产汇总'!C11</f>
        <v>0</v>
      </c>
      <c r="D24" s="439">
        <f>'4-非流动资产汇总'!D11</f>
        <v>0</v>
      </c>
      <c r="E24" s="440">
        <f>'4-非流动资产汇总'!E11</f>
        <v>0</v>
      </c>
      <c r="F24" s="440">
        <f t="shared" si="6"/>
        <v>0</v>
      </c>
      <c r="G24" s="712" t="str">
        <f t="shared" si="0"/>
        <v/>
      </c>
      <c r="H24" s="713">
        <f>资产负债表!D24</f>
        <v>0</v>
      </c>
      <c r="I24" s="713">
        <f t="shared" si="4"/>
        <v>0</v>
      </c>
      <c r="J24" s="724">
        <f>SUMIF(审定数!$A:$A,B24,审定数!$B:$B)</f>
        <v>0</v>
      </c>
      <c r="K24" s="725">
        <f t="shared" si="5"/>
        <v>0</v>
      </c>
      <c r="L24" s="703"/>
    </row>
    <row r="25" s="426" customFormat="1" ht="13.5" customHeight="1" spans="1:12">
      <c r="A25" s="573">
        <v>19</v>
      </c>
      <c r="B25" s="714" t="s">
        <v>103</v>
      </c>
      <c r="C25" s="567" t="e">
        <f>'4-非流动资产汇总'!C12</f>
        <v>#REF!</v>
      </c>
      <c r="D25" s="439" t="e">
        <f>'4-非流动资产汇总'!D12</f>
        <v>#REF!</v>
      </c>
      <c r="E25" s="440" t="e">
        <f>'4-非流动资产汇总'!E12</f>
        <v>#REF!</v>
      </c>
      <c r="F25" s="440" t="e">
        <f t="shared" si="6"/>
        <v>#REF!</v>
      </c>
      <c r="G25" s="712" t="e">
        <f t="shared" si="0"/>
        <v>#REF!</v>
      </c>
      <c r="H25" s="713">
        <f>资产负债表!D25</f>
        <v>0</v>
      </c>
      <c r="I25" s="713" t="e">
        <f t="shared" si="4"/>
        <v>#REF!</v>
      </c>
      <c r="J25" s="724">
        <f>SUMIF(审定数!$A:$A,B25,审定数!$B:$B)</f>
        <v>0</v>
      </c>
      <c r="K25" s="725" t="e">
        <f t="shared" si="5"/>
        <v>#REF!</v>
      </c>
      <c r="L25" s="703"/>
    </row>
    <row r="26" s="426" customFormat="1" ht="13.5" customHeight="1" spans="1:12">
      <c r="A26" s="573">
        <v>20</v>
      </c>
      <c r="B26" s="714" t="s">
        <v>5</v>
      </c>
      <c r="C26" s="567">
        <f>'4-非流动资产汇总'!C13</f>
        <v>0</v>
      </c>
      <c r="D26" s="439">
        <f>'4-非流动资产汇总'!D13</f>
        <v>0</v>
      </c>
      <c r="E26" s="440">
        <f>'4-非流动资产汇总'!E13</f>
        <v>0</v>
      </c>
      <c r="F26" s="440">
        <f t="shared" si="6"/>
        <v>0</v>
      </c>
      <c r="G26" s="712" t="str">
        <f t="shared" si="0"/>
        <v/>
      </c>
      <c r="H26" s="713">
        <f>资产负债表!D26</f>
        <v>0</v>
      </c>
      <c r="I26" s="713">
        <f t="shared" si="4"/>
        <v>0</v>
      </c>
      <c r="J26" s="724">
        <f>SUMIF(审定数!$A:$A,B26,审定数!$B:$B)</f>
        <v>0</v>
      </c>
      <c r="K26" s="725">
        <f t="shared" si="5"/>
        <v>0</v>
      </c>
      <c r="L26" s="703"/>
    </row>
    <row r="27" s="426" customFormat="1" ht="13.5" customHeight="1" spans="1:12">
      <c r="A27" s="573">
        <v>21</v>
      </c>
      <c r="B27" s="714" t="s">
        <v>7</v>
      </c>
      <c r="C27" s="567">
        <f>'4-非流动资产汇总'!C14</f>
        <v>0</v>
      </c>
      <c r="D27" s="439">
        <f>'4-非流动资产汇总'!D14</f>
        <v>0</v>
      </c>
      <c r="E27" s="440">
        <f>'4-非流动资产汇总'!E14</f>
        <v>0</v>
      </c>
      <c r="F27" s="440">
        <f t="shared" si="6"/>
        <v>0</v>
      </c>
      <c r="G27" s="712" t="str">
        <f t="shared" si="0"/>
        <v/>
      </c>
      <c r="H27" s="713">
        <f>资产负债表!D27</f>
        <v>0</v>
      </c>
      <c r="I27" s="713">
        <f t="shared" si="4"/>
        <v>0</v>
      </c>
      <c r="J27" s="724">
        <f>SUMIF(审定数!$A:$A,B27,审定数!$B:$B)</f>
        <v>0</v>
      </c>
      <c r="K27" s="725">
        <f t="shared" si="5"/>
        <v>0</v>
      </c>
      <c r="L27" s="703"/>
    </row>
    <row r="28" s="426" customFormat="1" ht="13.5" customHeight="1" spans="1:12">
      <c r="A28" s="573">
        <v>22</v>
      </c>
      <c r="B28" s="714" t="s">
        <v>10</v>
      </c>
      <c r="C28" s="567">
        <f>'4-非流动资产汇总'!C15</f>
        <v>0</v>
      </c>
      <c r="D28" s="439">
        <f>'4-非流动资产汇总'!D15</f>
        <v>0</v>
      </c>
      <c r="E28" s="440">
        <f>'4-非流动资产汇总'!E15</f>
        <v>0</v>
      </c>
      <c r="F28" s="440">
        <f t="shared" si="6"/>
        <v>0</v>
      </c>
      <c r="G28" s="712" t="str">
        <f t="shared" si="0"/>
        <v/>
      </c>
      <c r="H28" s="713">
        <f>资产负债表!D28</f>
        <v>0</v>
      </c>
      <c r="I28" s="713">
        <f t="shared" si="4"/>
        <v>0</v>
      </c>
      <c r="J28" s="724">
        <f>SUMIF(审定数!$A:$A,B28,审定数!$B:$B)</f>
        <v>0</v>
      </c>
      <c r="K28" s="725">
        <f t="shared" si="5"/>
        <v>0</v>
      </c>
      <c r="L28" s="703"/>
    </row>
    <row r="29" s="426" customFormat="1" ht="13.5" customHeight="1" spans="1:12">
      <c r="A29" s="573">
        <v>23</v>
      </c>
      <c r="B29" s="714" t="s">
        <v>14</v>
      </c>
      <c r="C29" s="567">
        <f>'4-非流动资产汇总'!C16</f>
        <v>0</v>
      </c>
      <c r="D29" s="439">
        <f>'4-非流动资产汇总'!D16</f>
        <v>0</v>
      </c>
      <c r="E29" s="440">
        <f>'4-非流动资产汇总'!E16</f>
        <v>0</v>
      </c>
      <c r="F29" s="440">
        <f t="shared" si="6"/>
        <v>0</v>
      </c>
      <c r="G29" s="712" t="str">
        <f t="shared" si="0"/>
        <v/>
      </c>
      <c r="H29" s="713">
        <f>资产负债表!D29</f>
        <v>0</v>
      </c>
      <c r="I29" s="713">
        <f t="shared" si="4"/>
        <v>0</v>
      </c>
      <c r="J29" s="724">
        <f>SUMIF(审定数!$A:$A,B29,审定数!$B:$B)</f>
        <v>0</v>
      </c>
      <c r="K29" s="725">
        <f t="shared" si="5"/>
        <v>0</v>
      </c>
      <c r="L29" s="703"/>
    </row>
    <row r="30" s="426" customFormat="1" ht="13.5" customHeight="1" spans="1:12">
      <c r="A30" s="573">
        <v>24</v>
      </c>
      <c r="B30" s="714" t="s">
        <v>20</v>
      </c>
      <c r="C30" s="567">
        <f>'4-非流动资产汇总'!C17</f>
        <v>0</v>
      </c>
      <c r="D30" s="439">
        <f>'4-非流动资产汇总'!D17</f>
        <v>0</v>
      </c>
      <c r="E30" s="440">
        <f>'4-非流动资产汇总'!E17</f>
        <v>0</v>
      </c>
      <c r="F30" s="440">
        <f t="shared" si="6"/>
        <v>0</v>
      </c>
      <c r="G30" s="712" t="str">
        <f t="shared" si="0"/>
        <v/>
      </c>
      <c r="H30" s="713">
        <f>资产负债表!D30</f>
        <v>0</v>
      </c>
      <c r="I30" s="713">
        <f t="shared" si="4"/>
        <v>0</v>
      </c>
      <c r="J30" s="724">
        <f>SUMIF(审定数!$A:$A,B30,审定数!$B:$B)</f>
        <v>0</v>
      </c>
      <c r="K30" s="725">
        <f t="shared" si="5"/>
        <v>0</v>
      </c>
      <c r="L30" s="703"/>
    </row>
    <row r="31" s="426" customFormat="1" ht="13.5" customHeight="1" spans="1:12">
      <c r="A31" s="573">
        <v>25</v>
      </c>
      <c r="B31" s="714" t="s">
        <v>24</v>
      </c>
      <c r="C31" s="567">
        <f>'4-非流动资产汇总'!C18</f>
        <v>0</v>
      </c>
      <c r="D31" s="439">
        <f>'4-非流动资产汇总'!D18</f>
        <v>0</v>
      </c>
      <c r="E31" s="440">
        <f>'4-非流动资产汇总'!E18</f>
        <v>0</v>
      </c>
      <c r="F31" s="440">
        <f t="shared" si="6"/>
        <v>0</v>
      </c>
      <c r="G31" s="712" t="str">
        <f t="shared" si="0"/>
        <v/>
      </c>
      <c r="H31" s="713">
        <f>资产负债表!D31</f>
        <v>0</v>
      </c>
      <c r="I31" s="713">
        <f t="shared" si="4"/>
        <v>0</v>
      </c>
      <c r="J31" s="724">
        <f>SUMIF(审定数!$A:$A,B31,审定数!$B:$B)</f>
        <v>0</v>
      </c>
      <c r="K31" s="725">
        <f t="shared" si="5"/>
        <v>0</v>
      </c>
      <c r="L31" s="703"/>
    </row>
    <row r="32" s="426" customFormat="1" ht="13.5" customHeight="1" spans="1:12">
      <c r="A32" s="573">
        <v>26</v>
      </c>
      <c r="B32" s="714" t="s">
        <v>374</v>
      </c>
      <c r="C32" s="567">
        <f>'4-非流动资产汇总'!C19</f>
        <v>0</v>
      </c>
      <c r="D32" s="439">
        <f>'4-非流动资产汇总'!D19</f>
        <v>0</v>
      </c>
      <c r="E32" s="440">
        <f>'4-非流动资产汇总'!E19</f>
        <v>0</v>
      </c>
      <c r="F32" s="440">
        <f t="shared" si="6"/>
        <v>0</v>
      </c>
      <c r="G32" s="712" t="str">
        <f t="shared" si="0"/>
        <v/>
      </c>
      <c r="H32" s="713">
        <f>资产负债表!D32</f>
        <v>0</v>
      </c>
      <c r="I32" s="713">
        <f t="shared" si="4"/>
        <v>0</v>
      </c>
      <c r="J32" s="724">
        <f>SUMIF(审定数!$A:$A,B32,审定数!$B:$B)</f>
        <v>0</v>
      </c>
      <c r="K32" s="725">
        <f t="shared" si="5"/>
        <v>0</v>
      </c>
      <c r="L32" s="703"/>
    </row>
    <row r="33" s="426" customFormat="1" ht="13.5" customHeight="1" spans="1:12">
      <c r="A33" s="573">
        <v>27</v>
      </c>
      <c r="B33" s="714" t="s">
        <v>30</v>
      </c>
      <c r="C33" s="567">
        <f>'4-非流动资产汇总'!C20</f>
        <v>0</v>
      </c>
      <c r="D33" s="439">
        <f>'4-非流动资产汇总'!D20</f>
        <v>0</v>
      </c>
      <c r="E33" s="440">
        <f>'4-非流动资产汇总'!E20</f>
        <v>0</v>
      </c>
      <c r="F33" s="440">
        <f t="shared" si="6"/>
        <v>0</v>
      </c>
      <c r="G33" s="712" t="str">
        <f t="shared" si="0"/>
        <v/>
      </c>
      <c r="H33" s="713">
        <f>资产负债表!D33</f>
        <v>0</v>
      </c>
      <c r="I33" s="713">
        <f t="shared" si="4"/>
        <v>0</v>
      </c>
      <c r="J33" s="724">
        <f>SUMIF(审定数!$A:$A,B33,审定数!$B:$B)</f>
        <v>0</v>
      </c>
      <c r="K33" s="725">
        <f t="shared" si="5"/>
        <v>0</v>
      </c>
      <c r="L33" s="703"/>
    </row>
    <row r="34" s="426" customFormat="1" ht="13.5" customHeight="1" spans="1:12">
      <c r="A34" s="573">
        <v>28</v>
      </c>
      <c r="B34" s="714" t="s">
        <v>32</v>
      </c>
      <c r="C34" s="567">
        <f>'4-非流动资产汇总'!C21</f>
        <v>0</v>
      </c>
      <c r="D34" s="439">
        <f>'4-非流动资产汇总'!D21</f>
        <v>0</v>
      </c>
      <c r="E34" s="440">
        <f>'4-非流动资产汇总'!E21</f>
        <v>0</v>
      </c>
      <c r="F34" s="440">
        <f t="shared" si="6"/>
        <v>0</v>
      </c>
      <c r="G34" s="712" t="str">
        <f t="shared" si="0"/>
        <v/>
      </c>
      <c r="H34" s="713">
        <f>资产负债表!D34</f>
        <v>0</v>
      </c>
      <c r="I34" s="713">
        <f t="shared" si="4"/>
        <v>0</v>
      </c>
      <c r="J34" s="724">
        <f>SUMIF(审定数!$A:$A,B34,审定数!$B:$B)</f>
        <v>0</v>
      </c>
      <c r="K34" s="725">
        <f t="shared" si="5"/>
        <v>0</v>
      </c>
      <c r="L34" s="703"/>
    </row>
    <row r="35" s="426" customFormat="1" ht="13.5" customHeight="1" spans="1:12">
      <c r="A35" s="573">
        <v>29</v>
      </c>
      <c r="B35" s="714" t="s">
        <v>34</v>
      </c>
      <c r="C35" s="567">
        <f>'4-非流动资产汇总'!C22</f>
        <v>0</v>
      </c>
      <c r="D35" s="439">
        <f>'4-非流动资产汇总'!D22</f>
        <v>0</v>
      </c>
      <c r="E35" s="440">
        <f>'4-非流动资产汇总'!E22</f>
        <v>0</v>
      </c>
      <c r="F35" s="440">
        <f t="shared" si="6"/>
        <v>0</v>
      </c>
      <c r="G35" s="712" t="str">
        <f t="shared" si="0"/>
        <v/>
      </c>
      <c r="H35" s="713">
        <f>资产负债表!D35</f>
        <v>0</v>
      </c>
      <c r="I35" s="713">
        <f t="shared" si="4"/>
        <v>0</v>
      </c>
      <c r="J35" s="724">
        <f>SUMIF(审定数!$A:$A,B35,审定数!$B:$B)</f>
        <v>0</v>
      </c>
      <c r="K35" s="725">
        <f t="shared" si="5"/>
        <v>0</v>
      </c>
      <c r="L35" s="703"/>
    </row>
    <row r="36" s="426" customFormat="1" ht="13.5" customHeight="1" spans="1:12">
      <c r="A36" s="573">
        <v>30</v>
      </c>
      <c r="B36" s="714" t="s">
        <v>379</v>
      </c>
      <c r="C36" s="567">
        <f>'4-非流动资产汇总'!C23</f>
        <v>0</v>
      </c>
      <c r="D36" s="439">
        <f>'4-非流动资产汇总'!D23</f>
        <v>0</v>
      </c>
      <c r="E36" s="440">
        <f>'4-非流动资产汇总'!E23</f>
        <v>0</v>
      </c>
      <c r="F36" s="440">
        <f t="shared" si="6"/>
        <v>0</v>
      </c>
      <c r="G36" s="712" t="str">
        <f t="shared" si="0"/>
        <v/>
      </c>
      <c r="H36" s="713">
        <f>资产负债表!D36</f>
        <v>0</v>
      </c>
      <c r="I36" s="713">
        <f t="shared" si="4"/>
        <v>0</v>
      </c>
      <c r="J36" s="724">
        <f>SUMIF(审定数!$A:$A,B36,审定数!$B:$B)</f>
        <v>0</v>
      </c>
      <c r="K36" s="725">
        <f t="shared" si="5"/>
        <v>0</v>
      </c>
      <c r="L36" s="703"/>
    </row>
    <row r="37" s="699" customFormat="1" ht="13.5" customHeight="1" spans="1:12">
      <c r="A37" s="675">
        <v>31</v>
      </c>
      <c r="B37" s="715" t="s">
        <v>493</v>
      </c>
      <c r="C37" s="709" t="e">
        <f>SUM(C7,C19)</f>
        <v>#REF!</v>
      </c>
      <c r="D37" s="710" t="e">
        <f>SUM(D7,D19)</f>
        <v>#REF!</v>
      </c>
      <c r="E37" s="711" t="e">
        <f>SUM(E7,E19)</f>
        <v>#REF!</v>
      </c>
      <c r="F37" s="711" t="e">
        <f>SUM(F7,F19)</f>
        <v>#REF!</v>
      </c>
      <c r="G37" s="712" t="e">
        <f t="shared" ref="G37:G61" si="7">IF(D37=0,"",F37/D37*100)</f>
        <v>#REF!</v>
      </c>
      <c r="H37" s="713">
        <f>资产负债表!D38</f>
        <v>0</v>
      </c>
      <c r="I37" s="713" t="e">
        <f t="shared" ref="I37:I50" si="8">ROUND(C37-H37,2)</f>
        <v>#REF!</v>
      </c>
      <c r="J37" s="724">
        <f>SUMIF(审定数!$A:$A,"资产合计",审定数!$B:$B)+SUMIF(审定数!$A:$A,"资产总计",审定数!$B:$B)</f>
        <v>0</v>
      </c>
      <c r="K37" s="725" t="e">
        <f t="shared" ref="K37:K50" si="9">ROUND(D37-J37,2)</f>
        <v>#REF!</v>
      </c>
      <c r="L37" s="703"/>
    </row>
    <row r="38" s="699" customFormat="1" ht="13.5" customHeight="1" spans="1:12">
      <c r="A38" s="675">
        <v>32</v>
      </c>
      <c r="B38" s="715" t="s">
        <v>494</v>
      </c>
      <c r="C38" s="709">
        <f>SUM(C39:C50)</f>
        <v>0</v>
      </c>
      <c r="D38" s="710">
        <f>SUM(D39:D50)</f>
        <v>0</v>
      </c>
      <c r="E38" s="711">
        <f>SUM(E39:E50)</f>
        <v>0</v>
      </c>
      <c r="F38" s="711">
        <f>SUM(F39:F50)</f>
        <v>0</v>
      </c>
      <c r="G38" s="712" t="str">
        <f t="shared" si="7"/>
        <v/>
      </c>
      <c r="H38" s="713">
        <f>资产负债表!I19</f>
        <v>0</v>
      </c>
      <c r="I38" s="713">
        <f t="shared" si="8"/>
        <v>0</v>
      </c>
      <c r="J38" s="724">
        <f>SUMIF(审定数!$A:$A,"流动负债合计",审定数!$B:$B)</f>
        <v>0</v>
      </c>
      <c r="K38" s="725">
        <f t="shared" si="9"/>
        <v>0</v>
      </c>
      <c r="L38" s="703"/>
    </row>
    <row r="39" s="426" customFormat="1" ht="13.5" customHeight="1" spans="1:12">
      <c r="A39" s="573">
        <v>33</v>
      </c>
      <c r="B39" s="714" t="s">
        <v>40</v>
      </c>
      <c r="C39" s="567">
        <f>'5流动负债汇总'!C7</f>
        <v>0</v>
      </c>
      <c r="D39" s="439">
        <f>'5流动负债汇总'!D7</f>
        <v>0</v>
      </c>
      <c r="E39" s="440">
        <f>'5流动负债汇总'!E7</f>
        <v>0</v>
      </c>
      <c r="F39" s="440">
        <f t="shared" ref="F39:F50" si="10">E39-D39</f>
        <v>0</v>
      </c>
      <c r="G39" s="712" t="str">
        <f t="shared" si="7"/>
        <v/>
      </c>
      <c r="H39" s="713">
        <f>资产负债表!I7</f>
        <v>0</v>
      </c>
      <c r="I39" s="713">
        <f t="shared" si="8"/>
        <v>0</v>
      </c>
      <c r="J39" s="724">
        <f>SUMIF(审定数!$A:$A,B39,审定数!$B:$B)</f>
        <v>0</v>
      </c>
      <c r="K39" s="725">
        <f t="shared" si="9"/>
        <v>0</v>
      </c>
      <c r="L39" s="703"/>
    </row>
    <row r="40" s="426" customFormat="1" ht="13.5" customHeight="1" spans="1:12">
      <c r="A40" s="573">
        <v>34</v>
      </c>
      <c r="B40" s="714" t="s">
        <v>54</v>
      </c>
      <c r="C40" s="567">
        <f>'5流动负债汇总'!C8</f>
        <v>0</v>
      </c>
      <c r="D40" s="439">
        <f>'5流动负债汇总'!D8</f>
        <v>0</v>
      </c>
      <c r="E40" s="440">
        <f>'5流动负债汇总'!E8</f>
        <v>0</v>
      </c>
      <c r="F40" s="440">
        <f t="shared" si="10"/>
        <v>0</v>
      </c>
      <c r="G40" s="712" t="str">
        <f t="shared" si="7"/>
        <v/>
      </c>
      <c r="H40" s="713">
        <f>资产负债表!I8</f>
        <v>0</v>
      </c>
      <c r="I40" s="713">
        <f t="shared" si="8"/>
        <v>0</v>
      </c>
      <c r="J40" s="724">
        <f>SUMIF(审定数!$A:$A,B40,审定数!$B:$B)</f>
        <v>0</v>
      </c>
      <c r="K40" s="725">
        <f t="shared" si="9"/>
        <v>0</v>
      </c>
      <c r="L40" s="703"/>
    </row>
    <row r="41" s="426" customFormat="1" ht="13.5" customHeight="1" spans="1:12">
      <c r="A41" s="573">
        <v>35</v>
      </c>
      <c r="B41" s="714" t="s">
        <v>58</v>
      </c>
      <c r="C41" s="567">
        <f>'5流动负债汇总'!C9</f>
        <v>0</v>
      </c>
      <c r="D41" s="439">
        <f>'5流动负债汇总'!D9</f>
        <v>0</v>
      </c>
      <c r="E41" s="440">
        <f>'5流动负债汇总'!E9</f>
        <v>0</v>
      </c>
      <c r="F41" s="440">
        <f t="shared" si="10"/>
        <v>0</v>
      </c>
      <c r="G41" s="712" t="str">
        <f t="shared" si="7"/>
        <v/>
      </c>
      <c r="H41" s="713">
        <f>资产负债表!I9</f>
        <v>0</v>
      </c>
      <c r="I41" s="713">
        <f t="shared" si="8"/>
        <v>0</v>
      </c>
      <c r="J41" s="724">
        <f>SUMIF(审定数!$A:$A,B41,审定数!$B:$B)</f>
        <v>0</v>
      </c>
      <c r="K41" s="725">
        <f t="shared" si="9"/>
        <v>0</v>
      </c>
      <c r="L41" s="703"/>
    </row>
    <row r="42" s="426" customFormat="1" ht="13.5" customHeight="1" spans="1:12">
      <c r="A42" s="573">
        <v>36</v>
      </c>
      <c r="B42" s="714" t="s">
        <v>60</v>
      </c>
      <c r="C42" s="567">
        <f>'5流动负债汇总'!C10</f>
        <v>0</v>
      </c>
      <c r="D42" s="439">
        <f>'5流动负债汇总'!D10</f>
        <v>0</v>
      </c>
      <c r="E42" s="440">
        <f>'5流动负债汇总'!E10</f>
        <v>0</v>
      </c>
      <c r="F42" s="440">
        <f t="shared" si="10"/>
        <v>0</v>
      </c>
      <c r="G42" s="712" t="str">
        <f t="shared" si="7"/>
        <v/>
      </c>
      <c r="H42" s="713">
        <f>资产负债表!I10</f>
        <v>0</v>
      </c>
      <c r="I42" s="713">
        <f t="shared" si="8"/>
        <v>0</v>
      </c>
      <c r="J42" s="724">
        <f>SUMIF(审定数!$A:$A,B42,审定数!$B:$B)</f>
        <v>0</v>
      </c>
      <c r="K42" s="725">
        <f t="shared" si="9"/>
        <v>0</v>
      </c>
      <c r="L42" s="703"/>
    </row>
    <row r="43" s="426" customFormat="1" ht="13.5" customHeight="1" spans="1:12">
      <c r="A43" s="573">
        <v>37</v>
      </c>
      <c r="B43" s="714" t="s">
        <v>360</v>
      </c>
      <c r="C43" s="567">
        <f>'5流动负债汇总'!C11</f>
        <v>0</v>
      </c>
      <c r="D43" s="439">
        <f>'5流动负债汇总'!D11</f>
        <v>0</v>
      </c>
      <c r="E43" s="440">
        <f>'5流动负债汇总'!E11</f>
        <v>0</v>
      </c>
      <c r="F43" s="440">
        <f t="shared" si="10"/>
        <v>0</v>
      </c>
      <c r="G43" s="712" t="str">
        <f t="shared" si="7"/>
        <v/>
      </c>
      <c r="H43" s="713">
        <f>资产负债表!I11</f>
        <v>0</v>
      </c>
      <c r="I43" s="713">
        <f t="shared" si="8"/>
        <v>0</v>
      </c>
      <c r="J43" s="724">
        <f>SUMIF(审定数!$A:$A,B43,审定数!$B:$B)</f>
        <v>0</v>
      </c>
      <c r="K43" s="725">
        <f t="shared" si="9"/>
        <v>0</v>
      </c>
      <c r="L43" s="703"/>
    </row>
    <row r="44" s="426" customFormat="1" ht="13.5" customHeight="1" spans="1:12">
      <c r="A44" s="573">
        <v>38</v>
      </c>
      <c r="B44" s="714" t="s">
        <v>64</v>
      </c>
      <c r="C44" s="567">
        <f>'5流动负债汇总'!C12</f>
        <v>0</v>
      </c>
      <c r="D44" s="439">
        <f>'5流动负债汇总'!D12</f>
        <v>0</v>
      </c>
      <c r="E44" s="440">
        <f>'5流动负债汇总'!E12</f>
        <v>0</v>
      </c>
      <c r="F44" s="440">
        <f t="shared" si="10"/>
        <v>0</v>
      </c>
      <c r="G44" s="712" t="str">
        <f t="shared" si="7"/>
        <v/>
      </c>
      <c r="H44" s="713">
        <f>资产负债表!I12</f>
        <v>0</v>
      </c>
      <c r="I44" s="713">
        <f t="shared" si="8"/>
        <v>0</v>
      </c>
      <c r="J44" s="724">
        <f>SUMIF(审定数!$A:$A,B44,审定数!$B:$B)</f>
        <v>0</v>
      </c>
      <c r="K44" s="725">
        <f t="shared" si="9"/>
        <v>0</v>
      </c>
      <c r="L44" s="703"/>
    </row>
    <row r="45" s="426" customFormat="1" ht="13.5" customHeight="1" spans="1:12">
      <c r="A45" s="573">
        <v>39</v>
      </c>
      <c r="B45" s="714" t="s">
        <v>66</v>
      </c>
      <c r="C45" s="567">
        <f>'5流动负债汇总'!C13</f>
        <v>0</v>
      </c>
      <c r="D45" s="439">
        <f>'5流动负债汇总'!D13</f>
        <v>0</v>
      </c>
      <c r="E45" s="440">
        <f>'5流动负债汇总'!E13</f>
        <v>0</v>
      </c>
      <c r="F45" s="440">
        <f t="shared" si="10"/>
        <v>0</v>
      </c>
      <c r="G45" s="712" t="str">
        <f t="shared" si="7"/>
        <v/>
      </c>
      <c r="H45" s="713">
        <f>资产负债表!I13</f>
        <v>0</v>
      </c>
      <c r="I45" s="713">
        <f t="shared" si="8"/>
        <v>0</v>
      </c>
      <c r="J45" s="724">
        <f>SUMIF(审定数!$A:$A,B45,审定数!$B:$B)</f>
        <v>0</v>
      </c>
      <c r="K45" s="725">
        <f t="shared" si="9"/>
        <v>0</v>
      </c>
      <c r="L45" s="703"/>
    </row>
    <row r="46" s="426" customFormat="1" ht="13.5" customHeight="1" spans="1:12">
      <c r="A46" s="573">
        <v>40</v>
      </c>
      <c r="B46" s="714" t="s">
        <v>68</v>
      </c>
      <c r="C46" s="567">
        <f>'5流动负债汇总'!C14</f>
        <v>0</v>
      </c>
      <c r="D46" s="439">
        <f>'5流动负债汇总'!D14</f>
        <v>0</v>
      </c>
      <c r="E46" s="440">
        <f>'5流动负债汇总'!E14</f>
        <v>0</v>
      </c>
      <c r="F46" s="440">
        <f t="shared" si="10"/>
        <v>0</v>
      </c>
      <c r="G46" s="712" t="str">
        <f t="shared" si="7"/>
        <v/>
      </c>
      <c r="H46" s="713">
        <f>资产负债表!I14</f>
        <v>0</v>
      </c>
      <c r="I46" s="713">
        <f t="shared" si="8"/>
        <v>0</v>
      </c>
      <c r="J46" s="724">
        <f>SUMIF(审定数!$A:$A,B46,审定数!$B:$B)</f>
        <v>0</v>
      </c>
      <c r="K46" s="725">
        <f t="shared" si="9"/>
        <v>0</v>
      </c>
      <c r="L46" s="703"/>
    </row>
    <row r="47" s="426" customFormat="1" ht="13.5" customHeight="1" spans="1:12">
      <c r="A47" s="573">
        <v>41</v>
      </c>
      <c r="B47" s="714" t="s">
        <v>70</v>
      </c>
      <c r="C47" s="567">
        <f>'5流动负债汇总'!C15</f>
        <v>0</v>
      </c>
      <c r="D47" s="439">
        <f>'5流动负债汇总'!D15</f>
        <v>0</v>
      </c>
      <c r="E47" s="440">
        <f>'5流动负债汇总'!E15</f>
        <v>0</v>
      </c>
      <c r="F47" s="440">
        <f t="shared" si="10"/>
        <v>0</v>
      </c>
      <c r="G47" s="712" t="str">
        <f t="shared" si="7"/>
        <v/>
      </c>
      <c r="H47" s="713">
        <f>资产负债表!I15</f>
        <v>0</v>
      </c>
      <c r="I47" s="713">
        <f t="shared" si="8"/>
        <v>0</v>
      </c>
      <c r="J47" s="724">
        <f>SUMIF(审定数!$A:$A,B47,审定数!$B:$B)</f>
        <v>0</v>
      </c>
      <c r="K47" s="725">
        <f t="shared" si="9"/>
        <v>0</v>
      </c>
      <c r="L47" s="703"/>
    </row>
    <row r="48" s="426" customFormat="1" ht="13.5" customHeight="1" spans="1:12">
      <c r="A48" s="573">
        <v>42</v>
      </c>
      <c r="B48" s="714" t="s">
        <v>72</v>
      </c>
      <c r="C48" s="567">
        <f>'5流动负债汇总'!C16</f>
        <v>0</v>
      </c>
      <c r="D48" s="439">
        <f>'5流动负债汇总'!D16</f>
        <v>0</v>
      </c>
      <c r="E48" s="440">
        <f>'5流动负债汇总'!E16</f>
        <v>0</v>
      </c>
      <c r="F48" s="440">
        <f t="shared" si="10"/>
        <v>0</v>
      </c>
      <c r="G48" s="712" t="str">
        <f t="shared" si="7"/>
        <v/>
      </c>
      <c r="H48" s="713">
        <f>资产负债表!I16</f>
        <v>0</v>
      </c>
      <c r="I48" s="713">
        <f t="shared" si="8"/>
        <v>0</v>
      </c>
      <c r="J48" s="724">
        <f>SUMIF(审定数!$A:$A,B48,审定数!$B:$B)</f>
        <v>0</v>
      </c>
      <c r="K48" s="725">
        <f t="shared" si="9"/>
        <v>0</v>
      </c>
      <c r="L48" s="703"/>
    </row>
    <row r="49" s="426" customFormat="1" ht="13.5" customHeight="1" spans="1:12">
      <c r="A49" s="573">
        <v>43</v>
      </c>
      <c r="B49" s="714" t="s">
        <v>364</v>
      </c>
      <c r="C49" s="567">
        <f>'5流动负债汇总'!C17</f>
        <v>0</v>
      </c>
      <c r="D49" s="439">
        <f>'5流动负债汇总'!D17</f>
        <v>0</v>
      </c>
      <c r="E49" s="440">
        <f>'5流动负债汇总'!E17</f>
        <v>0</v>
      </c>
      <c r="F49" s="440">
        <f t="shared" si="10"/>
        <v>0</v>
      </c>
      <c r="G49" s="712" t="str">
        <f t="shared" si="7"/>
        <v/>
      </c>
      <c r="H49" s="713">
        <f>资产负债表!I17</f>
        <v>0</v>
      </c>
      <c r="I49" s="713">
        <f t="shared" si="8"/>
        <v>0</v>
      </c>
      <c r="J49" s="724">
        <f>SUMIF(审定数!$A:$A,B49,审定数!$B:$B)</f>
        <v>0</v>
      </c>
      <c r="K49" s="725">
        <f t="shared" si="9"/>
        <v>0</v>
      </c>
      <c r="L49" s="703"/>
    </row>
    <row r="50" s="426" customFormat="1" ht="13.5" customHeight="1" spans="1:12">
      <c r="A50" s="573">
        <v>44</v>
      </c>
      <c r="B50" s="714" t="s">
        <v>495</v>
      </c>
      <c r="C50" s="567">
        <f>'5流动负债汇总'!C18</f>
        <v>0</v>
      </c>
      <c r="D50" s="439">
        <f>'5流动负债汇总'!D18</f>
        <v>0</v>
      </c>
      <c r="E50" s="440">
        <f>'5流动负债汇总'!E18</f>
        <v>0</v>
      </c>
      <c r="F50" s="440">
        <f t="shared" si="10"/>
        <v>0</v>
      </c>
      <c r="G50" s="712" t="str">
        <f t="shared" si="7"/>
        <v/>
      </c>
      <c r="H50" s="713">
        <f>资产负债表!I18</f>
        <v>0</v>
      </c>
      <c r="I50" s="713">
        <f t="shared" si="8"/>
        <v>0</v>
      </c>
      <c r="J50" s="724">
        <f>SUMIF(审定数!$A:$A,B50,审定数!$B:$B)</f>
        <v>0</v>
      </c>
      <c r="K50" s="725">
        <f t="shared" si="9"/>
        <v>0</v>
      </c>
      <c r="L50" s="703"/>
    </row>
    <row r="51" s="426" customFormat="1" ht="13.5" customHeight="1" spans="1:12">
      <c r="A51" s="573"/>
      <c r="B51" s="714"/>
      <c r="C51" s="567"/>
      <c r="D51" s="439"/>
      <c r="E51" s="440"/>
      <c r="F51" s="440"/>
      <c r="G51" s="712" t="str">
        <f t="shared" si="7"/>
        <v/>
      </c>
      <c r="H51" s="713"/>
      <c r="I51" s="713"/>
      <c r="J51" s="724"/>
      <c r="K51" s="725"/>
      <c r="L51" s="703"/>
    </row>
    <row r="52" s="699" customFormat="1" ht="13.5" customHeight="1" spans="1:12">
      <c r="A52" s="675">
        <v>45</v>
      </c>
      <c r="B52" s="715" t="s">
        <v>496</v>
      </c>
      <c r="C52" s="709">
        <f>SUM(C53:C59)</f>
        <v>0</v>
      </c>
      <c r="D52" s="710">
        <f>SUM(D53:D59)</f>
        <v>0</v>
      </c>
      <c r="E52" s="711">
        <f>SUM(E53:E59)</f>
        <v>0</v>
      </c>
      <c r="F52" s="711">
        <f>SUM(F53:F59)</f>
        <v>0</v>
      </c>
      <c r="G52" s="712" t="str">
        <f t="shared" si="7"/>
        <v/>
      </c>
      <c r="H52" s="713">
        <f>资产负债表!I28</f>
        <v>0</v>
      </c>
      <c r="I52" s="713">
        <f t="shared" ref="I52:I61" si="11">ROUND(C52-H52,2)</f>
        <v>0</v>
      </c>
      <c r="J52" s="724">
        <f>SUMIF(审定数!$A:$A,"非流动负债合计",审定数!$B:$B)</f>
        <v>0</v>
      </c>
      <c r="K52" s="725">
        <f t="shared" ref="K52:K61" si="12">ROUND(D52-J52,2)</f>
        <v>0</v>
      </c>
      <c r="L52" s="703"/>
    </row>
    <row r="53" s="426" customFormat="1" ht="13.5" customHeight="1" spans="1:12">
      <c r="A53" s="573">
        <v>46</v>
      </c>
      <c r="B53" s="714" t="s">
        <v>88</v>
      </c>
      <c r="C53" s="567">
        <f>'6-非流动负债汇总 '!C7</f>
        <v>0</v>
      </c>
      <c r="D53" s="439">
        <f>'6-非流动负债汇总 '!D7</f>
        <v>0</v>
      </c>
      <c r="E53" s="440">
        <f>'6-非流动负债汇总 '!E7</f>
        <v>0</v>
      </c>
      <c r="F53" s="440">
        <f t="shared" ref="F53:F59" si="13">E53-D53</f>
        <v>0</v>
      </c>
      <c r="G53" s="712" t="str">
        <f t="shared" si="7"/>
        <v/>
      </c>
      <c r="H53" s="713">
        <f>资产负债表!I21</f>
        <v>0</v>
      </c>
      <c r="I53" s="713">
        <f t="shared" si="11"/>
        <v>0</v>
      </c>
      <c r="J53" s="724">
        <f>SUMIF(审定数!$A:$A,B53,审定数!$B:$B)</f>
        <v>0</v>
      </c>
      <c r="K53" s="725">
        <f t="shared" si="12"/>
        <v>0</v>
      </c>
      <c r="L53" s="703"/>
    </row>
    <row r="54" s="426" customFormat="1" ht="13.5" customHeight="1" spans="1:12">
      <c r="A54" s="573">
        <v>47</v>
      </c>
      <c r="B54" s="714" t="s">
        <v>90</v>
      </c>
      <c r="C54" s="567">
        <f>'6-非流动负债汇总 '!C8</f>
        <v>0</v>
      </c>
      <c r="D54" s="439">
        <f>'6-非流动负债汇总 '!D8</f>
        <v>0</v>
      </c>
      <c r="E54" s="440">
        <f>'6-非流动负债汇总 '!E8</f>
        <v>0</v>
      </c>
      <c r="F54" s="440">
        <f t="shared" si="13"/>
        <v>0</v>
      </c>
      <c r="G54" s="712" t="str">
        <f t="shared" si="7"/>
        <v/>
      </c>
      <c r="H54" s="713">
        <f>资产负债表!I22</f>
        <v>0</v>
      </c>
      <c r="I54" s="713">
        <f t="shared" si="11"/>
        <v>0</v>
      </c>
      <c r="J54" s="724">
        <f>SUMIF(审定数!$A:$A,B54,审定数!$B:$B)</f>
        <v>0</v>
      </c>
      <c r="K54" s="725">
        <f t="shared" si="12"/>
        <v>0</v>
      </c>
      <c r="L54" s="703"/>
    </row>
    <row r="55" s="426" customFormat="1" ht="13.5" customHeight="1" spans="1:12">
      <c r="A55" s="573">
        <v>48</v>
      </c>
      <c r="B55" s="714" t="s">
        <v>100</v>
      </c>
      <c r="C55" s="567">
        <f>'6-非流动负债汇总 '!C9</f>
        <v>0</v>
      </c>
      <c r="D55" s="439">
        <f>'6-非流动负债汇总 '!D9</f>
        <v>0</v>
      </c>
      <c r="E55" s="440">
        <f>'6-非流动负债汇总 '!E9</f>
        <v>0</v>
      </c>
      <c r="F55" s="440">
        <f t="shared" si="13"/>
        <v>0</v>
      </c>
      <c r="G55" s="712" t="str">
        <f t="shared" si="7"/>
        <v/>
      </c>
      <c r="H55" s="713">
        <f>资产负债表!I23</f>
        <v>0</v>
      </c>
      <c r="I55" s="713">
        <f t="shared" si="11"/>
        <v>0</v>
      </c>
      <c r="J55" s="724">
        <f>SUMIF(审定数!$A:$A,B55,审定数!$B:$B)</f>
        <v>0</v>
      </c>
      <c r="K55" s="725">
        <f t="shared" si="12"/>
        <v>0</v>
      </c>
      <c r="L55" s="703"/>
    </row>
    <row r="56" s="426" customFormat="1" ht="13.5" customHeight="1" spans="1:12">
      <c r="A56" s="573">
        <v>49</v>
      </c>
      <c r="B56" s="714" t="s">
        <v>104</v>
      </c>
      <c r="C56" s="567">
        <f>'6-非流动负债汇总 '!C10</f>
        <v>0</v>
      </c>
      <c r="D56" s="439">
        <f>'6-非流动负债汇总 '!D10</f>
        <v>0</v>
      </c>
      <c r="E56" s="440">
        <f>'6-非流动负债汇总 '!E10</f>
        <v>0</v>
      </c>
      <c r="F56" s="440">
        <f t="shared" si="13"/>
        <v>0</v>
      </c>
      <c r="G56" s="712" t="str">
        <f t="shared" si="7"/>
        <v/>
      </c>
      <c r="H56" s="713">
        <f>资产负债表!I24</f>
        <v>0</v>
      </c>
      <c r="I56" s="713">
        <f t="shared" si="11"/>
        <v>0</v>
      </c>
      <c r="J56" s="724">
        <f>SUMIF(审定数!$A:$A,B56,审定数!$B:$B)</f>
        <v>0</v>
      </c>
      <c r="K56" s="725">
        <f t="shared" si="12"/>
        <v>0</v>
      </c>
      <c r="L56" s="703"/>
    </row>
    <row r="57" s="426" customFormat="1" ht="13.5" customHeight="1" spans="1:12">
      <c r="A57" s="573">
        <v>50</v>
      </c>
      <c r="B57" s="714" t="s">
        <v>106</v>
      </c>
      <c r="C57" s="567">
        <f>'6-非流动负债汇总 '!C11</f>
        <v>0</v>
      </c>
      <c r="D57" s="439">
        <f>'6-非流动负债汇总 '!D11</f>
        <v>0</v>
      </c>
      <c r="E57" s="440">
        <f>'6-非流动负债汇总 '!E11</f>
        <v>0</v>
      </c>
      <c r="F57" s="440">
        <f t="shared" si="13"/>
        <v>0</v>
      </c>
      <c r="G57" s="712" t="str">
        <f t="shared" si="7"/>
        <v/>
      </c>
      <c r="H57" s="713">
        <f>资产负债表!I25</f>
        <v>0</v>
      </c>
      <c r="I57" s="713">
        <f t="shared" si="11"/>
        <v>0</v>
      </c>
      <c r="J57" s="724">
        <f>SUMIF(审定数!$A:$A,B57,审定数!$B:$B)</f>
        <v>0</v>
      </c>
      <c r="K57" s="725">
        <f t="shared" si="12"/>
        <v>0</v>
      </c>
      <c r="L57" s="703"/>
    </row>
    <row r="58" s="426" customFormat="1" ht="13.5" customHeight="1" spans="1:12">
      <c r="A58" s="573">
        <v>51</v>
      </c>
      <c r="B58" s="714" t="s">
        <v>108</v>
      </c>
      <c r="C58" s="567">
        <f>'6-非流动负债汇总 '!C12</f>
        <v>0</v>
      </c>
      <c r="D58" s="439">
        <f>'6-非流动负债汇总 '!D12</f>
        <v>0</v>
      </c>
      <c r="E58" s="440">
        <f>'6-非流动负债汇总 '!E12</f>
        <v>0</v>
      </c>
      <c r="F58" s="440">
        <f t="shared" si="13"/>
        <v>0</v>
      </c>
      <c r="G58" s="712" t="str">
        <f t="shared" si="7"/>
        <v/>
      </c>
      <c r="H58" s="713">
        <f>资产负债表!I26</f>
        <v>0</v>
      </c>
      <c r="I58" s="713">
        <f t="shared" si="11"/>
        <v>0</v>
      </c>
      <c r="J58" s="724">
        <f>SUMIF(审定数!$A:$A,B58,审定数!$B:$B)</f>
        <v>0</v>
      </c>
      <c r="K58" s="725">
        <f t="shared" si="12"/>
        <v>0</v>
      </c>
      <c r="L58" s="703"/>
    </row>
    <row r="59" s="426" customFormat="1" ht="13.5" customHeight="1" spans="1:12">
      <c r="A59" s="573">
        <v>52</v>
      </c>
      <c r="B59" s="714" t="s">
        <v>370</v>
      </c>
      <c r="C59" s="567">
        <f>'6-非流动负债汇总 '!C13</f>
        <v>0</v>
      </c>
      <c r="D59" s="439">
        <f>'6-非流动负债汇总 '!D13</f>
        <v>0</v>
      </c>
      <c r="E59" s="440">
        <f>'6-非流动负债汇总 '!E13</f>
        <v>0</v>
      </c>
      <c r="F59" s="440">
        <f t="shared" si="13"/>
        <v>0</v>
      </c>
      <c r="G59" s="712" t="str">
        <f t="shared" si="7"/>
        <v/>
      </c>
      <c r="H59" s="713">
        <f>资产负债表!I27</f>
        <v>0</v>
      </c>
      <c r="I59" s="713">
        <f t="shared" si="11"/>
        <v>0</v>
      </c>
      <c r="J59" s="724">
        <f>SUMIF(审定数!$A:$A,B59,审定数!$B:$B)</f>
        <v>0</v>
      </c>
      <c r="K59" s="725">
        <f t="shared" si="12"/>
        <v>0</v>
      </c>
      <c r="L59" s="703"/>
    </row>
    <row r="60" s="699" customFormat="1" ht="13.5" customHeight="1" spans="1:12">
      <c r="A60" s="675">
        <v>53</v>
      </c>
      <c r="B60" s="715" t="s">
        <v>497</v>
      </c>
      <c r="C60" s="709">
        <f>SUM(C38,C52)</f>
        <v>0</v>
      </c>
      <c r="D60" s="710">
        <f>SUM(D38,D52)</f>
        <v>0</v>
      </c>
      <c r="E60" s="711">
        <f>SUM(E38,E52)</f>
        <v>0</v>
      </c>
      <c r="F60" s="711">
        <f>SUM(F38,F52)</f>
        <v>0</v>
      </c>
      <c r="G60" s="712" t="str">
        <f t="shared" si="7"/>
        <v/>
      </c>
      <c r="H60" s="713">
        <f>资产负债表!I29</f>
        <v>0</v>
      </c>
      <c r="I60" s="713">
        <f t="shared" si="11"/>
        <v>0</v>
      </c>
      <c r="J60" s="724">
        <f>SUMIF(审定数!$A:$A,"负债合计",审定数!$B:$B)+SUMIF(审定数!$A:$A,"负债总计",审定数!$B:$B)</f>
        <v>0</v>
      </c>
      <c r="K60" s="725">
        <f t="shared" si="12"/>
        <v>0</v>
      </c>
      <c r="L60" s="703"/>
    </row>
    <row r="61" s="699" customFormat="1" ht="13.5" customHeight="1" spans="1:12">
      <c r="A61" s="675">
        <v>54</v>
      </c>
      <c r="B61" s="715" t="s">
        <v>498</v>
      </c>
      <c r="C61" s="709" t="e">
        <f>C37-C60</f>
        <v>#REF!</v>
      </c>
      <c r="D61" s="710" t="e">
        <f>D37-D60</f>
        <v>#REF!</v>
      </c>
      <c r="E61" s="711" t="e">
        <f>E37-E60</f>
        <v>#REF!</v>
      </c>
      <c r="F61" s="711" t="e">
        <f>F37-F60</f>
        <v>#REF!</v>
      </c>
      <c r="G61" s="712" t="e">
        <f t="shared" si="7"/>
        <v>#REF!</v>
      </c>
      <c r="H61" s="713">
        <f>资产负债表!I36</f>
        <v>0</v>
      </c>
      <c r="I61" s="713" t="e">
        <f t="shared" si="11"/>
        <v>#REF!</v>
      </c>
      <c r="J61" s="724">
        <f>SUMIF(审定数!$A:$A,"净资产",审定数!$B:$B)</f>
        <v>0</v>
      </c>
      <c r="K61" s="725" t="e">
        <f t="shared" si="12"/>
        <v>#REF!</v>
      </c>
      <c r="L61" s="703"/>
    </row>
    <row r="62" s="700" customFormat="1" ht="28.5" customHeight="1" spans="1:12">
      <c r="A62" s="716" t="e">
        <f>#REF!</f>
        <v>#REF!</v>
      </c>
      <c r="B62" s="716"/>
      <c r="C62" s="717"/>
      <c r="D62" s="717"/>
      <c r="E62" s="672" t="s">
        <v>302</v>
      </c>
      <c r="F62" s="449" t="e">
        <f>#REF!&amp;#REF!</f>
        <v>#REF!</v>
      </c>
      <c r="G62" s="718"/>
      <c r="H62" s="719"/>
      <c r="I62" s="719"/>
      <c r="J62" s="719"/>
      <c r="K62" s="719"/>
      <c r="L62" s="719"/>
    </row>
    <row r="63" s="426" customFormat="1" ht="13.5" customHeight="1" spans="2:12">
      <c r="B63" s="720"/>
      <c r="D63" s="575"/>
      <c r="G63" s="427"/>
      <c r="H63" s="703"/>
      <c r="I63" s="703"/>
      <c r="J63" s="703"/>
      <c r="K63" s="703"/>
      <c r="L63" s="703"/>
    </row>
    <row r="64" s="426" customFormat="1" ht="13.5" customHeight="1" spans="2:12">
      <c r="B64" s="720"/>
      <c r="C64" s="575"/>
      <c r="D64" s="575"/>
      <c r="G64" s="427"/>
      <c r="H64" s="703"/>
      <c r="I64" s="703"/>
      <c r="J64" s="703"/>
      <c r="K64" s="703"/>
      <c r="L64" s="703"/>
    </row>
    <row r="65" s="426" customFormat="1" ht="13.5" customHeight="1" spans="2:12">
      <c r="B65" s="720"/>
      <c r="C65" s="726"/>
      <c r="D65" s="726"/>
      <c r="G65" s="427"/>
      <c r="H65" s="703"/>
      <c r="I65" s="703"/>
      <c r="J65" s="703"/>
      <c r="K65" s="703"/>
      <c r="L65" s="703"/>
    </row>
    <row r="66" s="426" customFormat="1" ht="13.5" customHeight="1" spans="7:12">
      <c r="G66" s="427"/>
      <c r="H66" s="703"/>
      <c r="I66" s="703"/>
      <c r="J66" s="703"/>
      <c r="K66" s="703"/>
      <c r="L66" s="703"/>
    </row>
    <row r="67" s="426" customFormat="1" ht="13.5" customHeight="1" spans="7:12">
      <c r="G67" s="427"/>
      <c r="H67" s="703"/>
      <c r="I67" s="703"/>
      <c r="J67" s="703"/>
      <c r="K67" s="703"/>
      <c r="L67" s="703"/>
    </row>
    <row r="68" s="426" customFormat="1" ht="13.5" customHeight="1" spans="1:12">
      <c r="A68" s="699" t="s">
        <v>499</v>
      </c>
      <c r="G68" s="427"/>
      <c r="H68" s="703"/>
      <c r="I68" s="703"/>
      <c r="J68" s="703"/>
      <c r="K68" s="703"/>
      <c r="L68" s="703"/>
    </row>
    <row r="69" s="427" customFormat="1" ht="13.5" customHeight="1" spans="1:12">
      <c r="A69" s="573" t="s">
        <v>312</v>
      </c>
      <c r="B69" s="727" t="s">
        <v>482</v>
      </c>
      <c r="C69" s="728" t="s">
        <v>483</v>
      </c>
      <c r="D69" s="446" t="s">
        <v>346</v>
      </c>
      <c r="E69" s="573" t="s">
        <v>484</v>
      </c>
      <c r="F69" s="573" t="s">
        <v>500</v>
      </c>
      <c r="G69" s="573" t="s">
        <v>486</v>
      </c>
      <c r="H69" s="707" t="s">
        <v>487</v>
      </c>
      <c r="I69" s="707" t="s">
        <v>488</v>
      </c>
      <c r="J69" s="722" t="s">
        <v>489</v>
      </c>
      <c r="K69" s="722" t="s">
        <v>488</v>
      </c>
      <c r="L69" s="723"/>
    </row>
    <row r="70" s="426" customFormat="1" ht="13.5" customHeight="1" spans="1:12">
      <c r="A70" s="573" t="s">
        <v>501</v>
      </c>
      <c r="B70" s="729" t="s">
        <v>41</v>
      </c>
      <c r="C70" s="569">
        <f>SUM(C71:C73)</f>
        <v>0</v>
      </c>
      <c r="D70" s="570">
        <f>SUM(D71:D73)</f>
        <v>0</v>
      </c>
      <c r="E70" s="571">
        <f>SUM(E71:E73)</f>
        <v>0</v>
      </c>
      <c r="F70" s="571">
        <f>SUM(F71:F73)</f>
        <v>0</v>
      </c>
      <c r="G70" s="730" t="str">
        <f>IF(D70=0,"",F70/D70*100)</f>
        <v/>
      </c>
      <c r="H70" s="713">
        <f>SUM(H71:H73)</f>
        <v>0</v>
      </c>
      <c r="I70" s="713">
        <f t="shared" ref="I70:I87" si="14">ROUND(C70-H70,2)</f>
        <v>0</v>
      </c>
      <c r="J70" s="724"/>
      <c r="K70" s="725">
        <f t="shared" ref="K70:K87" si="15">ROUND(D70-J70,2)</f>
        <v>0</v>
      </c>
      <c r="L70" s="703"/>
    </row>
    <row r="71" s="426" customFormat="1" ht="13.5" customHeight="1" spans="1:12">
      <c r="A71" s="573">
        <v>1</v>
      </c>
      <c r="B71" s="714" t="s">
        <v>502</v>
      </c>
      <c r="C71" s="569">
        <f>'3-4应收账款'!F38</f>
        <v>0</v>
      </c>
      <c r="D71" s="570">
        <f>'3-4应收账款'!N38</f>
        <v>0</v>
      </c>
      <c r="E71" s="571">
        <f>'3-4应收账款'!O38</f>
        <v>0</v>
      </c>
      <c r="F71" s="571">
        <f>E71-D71</f>
        <v>0</v>
      </c>
      <c r="G71" s="730" t="str">
        <f>IF(D71=0,"",F71/D71*100)</f>
        <v/>
      </c>
      <c r="H71" s="713"/>
      <c r="I71" s="713">
        <f t="shared" si="14"/>
        <v>0</v>
      </c>
      <c r="J71" s="724"/>
      <c r="K71" s="725">
        <f t="shared" si="15"/>
        <v>0</v>
      </c>
      <c r="L71" s="703"/>
    </row>
    <row r="72" s="426" customFormat="1" ht="13.5" customHeight="1" spans="1:12">
      <c r="A72" s="573">
        <v>2</v>
      </c>
      <c r="B72" s="731" t="s">
        <v>39</v>
      </c>
      <c r="C72" s="569">
        <f>'3-8其他应收款'!F39</f>
        <v>0</v>
      </c>
      <c r="D72" s="570">
        <f>'3-8其他应收款'!O39</f>
        <v>0</v>
      </c>
      <c r="E72" s="571">
        <f>'3-8其他应收款'!P39</f>
        <v>0</v>
      </c>
      <c r="F72" s="571">
        <f t="shared" ref="F72:F88" si="16">E72-D72</f>
        <v>0</v>
      </c>
      <c r="G72" s="730" t="str">
        <f t="shared" ref="G72:G88" si="17">IF(D72=0,"",F72/D72*100)</f>
        <v/>
      </c>
      <c r="H72" s="713"/>
      <c r="I72" s="713">
        <f t="shared" si="14"/>
        <v>0</v>
      </c>
      <c r="J72" s="724"/>
      <c r="K72" s="725">
        <f t="shared" si="15"/>
        <v>0</v>
      </c>
      <c r="L72" s="703"/>
    </row>
    <row r="73" s="426" customFormat="1" ht="13.5" customHeight="1" spans="1:12">
      <c r="A73" s="573">
        <v>3</v>
      </c>
      <c r="B73" s="731" t="s">
        <v>97</v>
      </c>
      <c r="C73" s="569">
        <f>'4-3长期应收'!E26</f>
        <v>0</v>
      </c>
      <c r="D73" s="570">
        <f>'4-3长期应收'!F26</f>
        <v>0</v>
      </c>
      <c r="E73" s="571">
        <f>'4-3长期应收'!G26</f>
        <v>0</v>
      </c>
      <c r="F73" s="571">
        <f t="shared" si="16"/>
        <v>0</v>
      </c>
      <c r="G73" s="730" t="str">
        <f t="shared" si="17"/>
        <v/>
      </c>
      <c r="H73" s="713"/>
      <c r="I73" s="713">
        <f t="shared" si="14"/>
        <v>0</v>
      </c>
      <c r="J73" s="724"/>
      <c r="K73" s="725">
        <f t="shared" si="15"/>
        <v>0</v>
      </c>
      <c r="L73" s="703"/>
    </row>
    <row r="74" s="426" customFormat="1" ht="13.5" customHeight="1" spans="1:12">
      <c r="A74" s="573" t="s">
        <v>503</v>
      </c>
      <c r="B74" s="729" t="s">
        <v>83</v>
      </c>
      <c r="C74" s="569">
        <f>'3-9存货汇总'!C27</f>
        <v>0</v>
      </c>
      <c r="D74" s="570">
        <f>'3-9存货汇总'!D27</f>
        <v>0</v>
      </c>
      <c r="E74" s="571">
        <f>'3-9存货汇总'!E27</f>
        <v>0</v>
      </c>
      <c r="F74" s="571">
        <f t="shared" si="16"/>
        <v>0</v>
      </c>
      <c r="G74" s="730" t="str">
        <f t="shared" si="17"/>
        <v/>
      </c>
      <c r="H74" s="713"/>
      <c r="I74" s="713">
        <f t="shared" si="14"/>
        <v>0</v>
      </c>
      <c r="J74" s="724"/>
      <c r="K74" s="725">
        <f t="shared" si="15"/>
        <v>0</v>
      </c>
      <c r="L74" s="703"/>
    </row>
    <row r="75" s="426" customFormat="1" ht="13.5" customHeight="1" spans="1:12">
      <c r="A75" s="573" t="s">
        <v>504</v>
      </c>
      <c r="B75" s="729" t="s">
        <v>505</v>
      </c>
      <c r="C75" s="569">
        <f>'4-1可供出售金融资产汇总'!C27</f>
        <v>0</v>
      </c>
      <c r="D75" s="570">
        <f>'4-1可供出售金融资产汇总'!D27</f>
        <v>0</v>
      </c>
      <c r="E75" s="571">
        <f>'4-1可供出售金融资产汇总'!E27</f>
        <v>0</v>
      </c>
      <c r="F75" s="571">
        <f t="shared" si="16"/>
        <v>0</v>
      </c>
      <c r="G75" s="730" t="str">
        <f t="shared" si="17"/>
        <v/>
      </c>
      <c r="H75" s="713"/>
      <c r="I75" s="713">
        <f t="shared" si="14"/>
        <v>0</v>
      </c>
      <c r="J75" s="724"/>
      <c r="K75" s="725">
        <f t="shared" si="15"/>
        <v>0</v>
      </c>
      <c r="L75" s="703"/>
    </row>
    <row r="76" s="426" customFormat="1" ht="13.5" customHeight="1" spans="1:12">
      <c r="A76" s="573" t="s">
        <v>506</v>
      </c>
      <c r="B76" s="729" t="s">
        <v>87</v>
      </c>
      <c r="C76" s="569">
        <f>'4-2持有到期投资'!G27</f>
        <v>0</v>
      </c>
      <c r="D76" s="570">
        <f>'4-2持有到期投资'!I27</f>
        <v>0</v>
      </c>
      <c r="E76" s="571">
        <f>'4-2持有到期投资'!J27</f>
        <v>0</v>
      </c>
      <c r="F76" s="571">
        <f t="shared" si="16"/>
        <v>0</v>
      </c>
      <c r="G76" s="730" t="str">
        <f t="shared" si="17"/>
        <v/>
      </c>
      <c r="H76" s="713"/>
      <c r="I76" s="713">
        <f t="shared" si="14"/>
        <v>0</v>
      </c>
      <c r="J76" s="724"/>
      <c r="K76" s="725">
        <f t="shared" si="15"/>
        <v>0</v>
      </c>
      <c r="L76" s="703"/>
    </row>
    <row r="77" s="426" customFormat="1" ht="13.5" customHeight="1" spans="1:12">
      <c r="A77" s="573" t="s">
        <v>507</v>
      </c>
      <c r="B77" s="729" t="s">
        <v>93</v>
      </c>
      <c r="C77" s="569">
        <f>'4-4股权投资'!F27</f>
        <v>0</v>
      </c>
      <c r="D77" s="570">
        <f>'4-4股权投资'!H27</f>
        <v>0</v>
      </c>
      <c r="E77" s="571">
        <f>'4-4股权投资'!I27</f>
        <v>0</v>
      </c>
      <c r="F77" s="571">
        <f t="shared" si="16"/>
        <v>0</v>
      </c>
      <c r="G77" s="730" t="str">
        <f t="shared" si="17"/>
        <v/>
      </c>
      <c r="H77" s="713"/>
      <c r="I77" s="713">
        <f t="shared" si="14"/>
        <v>0</v>
      </c>
      <c r="J77" s="724"/>
      <c r="K77" s="725">
        <f t="shared" si="15"/>
        <v>0</v>
      </c>
      <c r="L77" s="703"/>
    </row>
    <row r="78" s="426" customFormat="1" ht="13.5" customHeight="1" spans="1:12">
      <c r="A78" s="573" t="s">
        <v>508</v>
      </c>
      <c r="B78" s="729" t="s">
        <v>509</v>
      </c>
      <c r="C78" s="569">
        <f>'4-5投资性房地产汇总'!D27</f>
        <v>0</v>
      </c>
      <c r="D78" s="570">
        <f>'4-5投资性房地产汇总'!F27</f>
        <v>0</v>
      </c>
      <c r="E78" s="571">
        <f>'4-5投资性房地产汇总'!I27</f>
        <v>0</v>
      </c>
      <c r="F78" s="571">
        <f t="shared" si="16"/>
        <v>0</v>
      </c>
      <c r="G78" s="730" t="str">
        <f t="shared" si="17"/>
        <v/>
      </c>
      <c r="H78" s="713"/>
      <c r="I78" s="713">
        <f t="shared" si="14"/>
        <v>0</v>
      </c>
      <c r="J78" s="724"/>
      <c r="K78" s="725">
        <f t="shared" si="15"/>
        <v>0</v>
      </c>
      <c r="L78" s="703"/>
    </row>
    <row r="79" s="426" customFormat="1" ht="13.5" customHeight="1" spans="1:12">
      <c r="A79" s="573" t="s">
        <v>510</v>
      </c>
      <c r="B79" s="729" t="s">
        <v>107</v>
      </c>
      <c r="C79" s="569" t="e">
        <f>#REF!</f>
        <v>#REF!</v>
      </c>
      <c r="D79" s="570" t="e">
        <f>#REF!</f>
        <v>#REF!</v>
      </c>
      <c r="E79" s="571" t="e">
        <f>#REF!</f>
        <v>#REF!</v>
      </c>
      <c r="F79" s="571" t="e">
        <f t="shared" si="16"/>
        <v>#REF!</v>
      </c>
      <c r="G79" s="730" t="e">
        <f t="shared" si="17"/>
        <v>#REF!</v>
      </c>
      <c r="H79" s="713"/>
      <c r="I79" s="713" t="e">
        <f t="shared" si="14"/>
        <v>#REF!</v>
      </c>
      <c r="J79" s="724"/>
      <c r="K79" s="725" t="e">
        <f t="shared" si="15"/>
        <v>#REF!</v>
      </c>
      <c r="L79" s="703"/>
    </row>
    <row r="80" s="426" customFormat="1" ht="13.5" customHeight="1" spans="1:12">
      <c r="A80" s="573" t="s">
        <v>511</v>
      </c>
      <c r="B80" s="729" t="s">
        <v>512</v>
      </c>
      <c r="C80" s="569">
        <f>'4-8工程物资'!G27</f>
        <v>0</v>
      </c>
      <c r="D80" s="570">
        <f>'4-8工程物资'!J27</f>
        <v>0</v>
      </c>
      <c r="E80" s="571">
        <f>'4-8工程物资'!M27</f>
        <v>0</v>
      </c>
      <c r="F80" s="571">
        <f t="shared" si="16"/>
        <v>0</v>
      </c>
      <c r="G80" s="730" t="str">
        <f t="shared" si="17"/>
        <v/>
      </c>
      <c r="H80" s="713"/>
      <c r="I80" s="713">
        <f t="shared" si="14"/>
        <v>0</v>
      </c>
      <c r="J80" s="724"/>
      <c r="K80" s="725">
        <f t="shared" si="15"/>
        <v>0</v>
      </c>
      <c r="L80" s="703"/>
    </row>
    <row r="81" s="426" customFormat="1" ht="13.5" customHeight="1" spans="1:12">
      <c r="A81" s="573" t="s">
        <v>513</v>
      </c>
      <c r="B81" s="729" t="s">
        <v>514</v>
      </c>
      <c r="C81" s="569">
        <f>'4-7在建工程汇总'!C27</f>
        <v>0</v>
      </c>
      <c r="D81" s="570">
        <f>'4-7在建工程汇总'!D27</f>
        <v>0</v>
      </c>
      <c r="E81" s="571">
        <f>'4-7在建工程汇总'!E27</f>
        <v>0</v>
      </c>
      <c r="F81" s="571">
        <f t="shared" si="16"/>
        <v>0</v>
      </c>
      <c r="G81" s="730" t="str">
        <f t="shared" si="17"/>
        <v/>
      </c>
      <c r="H81" s="713"/>
      <c r="I81" s="713">
        <f t="shared" si="14"/>
        <v>0</v>
      </c>
      <c r="J81" s="724"/>
      <c r="K81" s="725">
        <f t="shared" si="15"/>
        <v>0</v>
      </c>
      <c r="L81" s="703"/>
    </row>
    <row r="82" s="426" customFormat="1" ht="13.5" customHeight="1" spans="1:12">
      <c r="A82" s="573" t="s">
        <v>515</v>
      </c>
      <c r="B82" s="729" t="s">
        <v>516</v>
      </c>
      <c r="C82" s="569">
        <f>'4-10生产性生物资产'!H27</f>
        <v>0</v>
      </c>
      <c r="D82" s="570">
        <f>'4-10生产性生物资产'!J27</f>
        <v>0</v>
      </c>
      <c r="E82" s="571">
        <f>'4-10生产性生物资产'!M27</f>
        <v>0</v>
      </c>
      <c r="F82" s="571">
        <f t="shared" si="16"/>
        <v>0</v>
      </c>
      <c r="G82" s="730" t="str">
        <f t="shared" si="17"/>
        <v/>
      </c>
      <c r="H82" s="713"/>
      <c r="I82" s="713">
        <f t="shared" si="14"/>
        <v>0</v>
      </c>
      <c r="J82" s="724"/>
      <c r="K82" s="725">
        <f t="shared" si="15"/>
        <v>0</v>
      </c>
      <c r="L82" s="703"/>
    </row>
    <row r="83" s="426" customFormat="1" ht="13.5" customHeight="1" spans="1:12">
      <c r="A83" s="573">
        <v>1</v>
      </c>
      <c r="B83" s="714" t="s">
        <v>517</v>
      </c>
      <c r="C83" s="569"/>
      <c r="D83" s="570"/>
      <c r="E83" s="571"/>
      <c r="F83" s="571">
        <f t="shared" si="16"/>
        <v>0</v>
      </c>
      <c r="G83" s="730" t="str">
        <f t="shared" si="17"/>
        <v/>
      </c>
      <c r="H83" s="713"/>
      <c r="I83" s="713">
        <f t="shared" si="14"/>
        <v>0</v>
      </c>
      <c r="J83" s="724"/>
      <c r="K83" s="725">
        <f t="shared" si="15"/>
        <v>0</v>
      </c>
      <c r="L83" s="703"/>
    </row>
    <row r="84" s="426" customFormat="1" ht="13.5" customHeight="1" spans="1:12">
      <c r="A84" s="573" t="s">
        <v>518</v>
      </c>
      <c r="B84" s="729" t="s">
        <v>519</v>
      </c>
      <c r="C84" s="569">
        <f>'4-11油气资产'!I27</f>
        <v>0</v>
      </c>
      <c r="D84" s="570">
        <f>'4-11油气资产'!K27</f>
        <v>0</v>
      </c>
      <c r="E84" s="571">
        <f>'4-11油气资产'!N27</f>
        <v>0</v>
      </c>
      <c r="F84" s="571">
        <f t="shared" si="16"/>
        <v>0</v>
      </c>
      <c r="G84" s="730" t="str">
        <f t="shared" si="17"/>
        <v/>
      </c>
      <c r="H84" s="713"/>
      <c r="I84" s="713">
        <f t="shared" si="14"/>
        <v>0</v>
      </c>
      <c r="J84" s="724"/>
      <c r="K84" s="725">
        <f t="shared" si="15"/>
        <v>0</v>
      </c>
      <c r="L84" s="703"/>
    </row>
    <row r="85" s="426" customFormat="1" ht="13.5" customHeight="1" spans="1:12">
      <c r="A85" s="573" t="s">
        <v>520</v>
      </c>
      <c r="B85" s="729" t="s">
        <v>28</v>
      </c>
      <c r="C85" s="569">
        <f>'4-12无形资产汇总'!C10</f>
        <v>0</v>
      </c>
      <c r="D85" s="570">
        <f>'4-12无形资产汇总'!D10</f>
        <v>0</v>
      </c>
      <c r="E85" s="571">
        <f>'4-12无形资产汇总'!E10</f>
        <v>0</v>
      </c>
      <c r="F85" s="571">
        <f t="shared" si="16"/>
        <v>0</v>
      </c>
      <c r="G85" s="730" t="str">
        <f t="shared" si="17"/>
        <v/>
      </c>
      <c r="H85" s="713"/>
      <c r="I85" s="713">
        <f t="shared" si="14"/>
        <v>0</v>
      </c>
      <c r="J85" s="724"/>
      <c r="K85" s="725">
        <f t="shared" si="15"/>
        <v>0</v>
      </c>
      <c r="L85" s="703"/>
    </row>
    <row r="86" s="426" customFormat="1" ht="13.5" customHeight="1" spans="1:12">
      <c r="A86" s="573" t="s">
        <v>521</v>
      </c>
      <c r="B86" s="729" t="s">
        <v>522</v>
      </c>
      <c r="C86" s="569">
        <f>'4-14商誉'!D27</f>
        <v>0</v>
      </c>
      <c r="D86" s="570">
        <f>'4-14商誉'!E27</f>
        <v>0</v>
      </c>
      <c r="E86" s="571">
        <f>'4-14商誉'!F27</f>
        <v>0</v>
      </c>
      <c r="F86" s="571">
        <f t="shared" si="16"/>
        <v>0</v>
      </c>
      <c r="G86" s="730" t="str">
        <f t="shared" si="17"/>
        <v/>
      </c>
      <c r="H86" s="713"/>
      <c r="I86" s="713">
        <f t="shared" si="14"/>
        <v>0</v>
      </c>
      <c r="J86" s="724"/>
      <c r="K86" s="725">
        <f t="shared" si="15"/>
        <v>0</v>
      </c>
      <c r="L86" s="703"/>
    </row>
    <row r="87" s="426" customFormat="1" ht="13.5" customHeight="1" spans="1:12">
      <c r="A87" s="573" t="s">
        <v>523</v>
      </c>
      <c r="B87" s="729" t="s">
        <v>524</v>
      </c>
      <c r="C87" s="569"/>
      <c r="D87" s="570"/>
      <c r="E87" s="571"/>
      <c r="F87" s="571">
        <f t="shared" si="16"/>
        <v>0</v>
      </c>
      <c r="G87" s="730" t="str">
        <f t="shared" si="17"/>
        <v/>
      </c>
      <c r="H87" s="713"/>
      <c r="I87" s="713">
        <f t="shared" si="14"/>
        <v>0</v>
      </c>
      <c r="J87" s="724"/>
      <c r="K87" s="725">
        <f t="shared" si="15"/>
        <v>0</v>
      </c>
      <c r="L87" s="703"/>
    </row>
    <row r="88" s="426" customFormat="1" ht="13.5" customHeight="1" spans="1:12">
      <c r="A88" s="573"/>
      <c r="B88" s="732" t="s">
        <v>282</v>
      </c>
      <c r="C88" s="569" t="e">
        <f>SUM(C70,C74:C82,C84:C87)</f>
        <v>#REF!</v>
      </c>
      <c r="D88" s="570" t="e">
        <f>SUM(D70,D74:D82,D84:D87)</f>
        <v>#REF!</v>
      </c>
      <c r="E88" s="571" t="e">
        <f>SUM(E70,E74:E82,E84:E87)</f>
        <v>#REF!</v>
      </c>
      <c r="F88" s="571" t="e">
        <f t="shared" si="16"/>
        <v>#REF!</v>
      </c>
      <c r="G88" s="730" t="e">
        <f t="shared" si="17"/>
        <v>#REF!</v>
      </c>
      <c r="H88" s="713">
        <f>SUM(H70,H74:H82,H84:H87)</f>
        <v>0</v>
      </c>
      <c r="I88" s="713" t="e">
        <f>SUM(I70,I74:I82,I84:I87)</f>
        <v>#REF!</v>
      </c>
      <c r="J88" s="724">
        <f>SUM(J70,J74:J82,J84:J87)</f>
        <v>0</v>
      </c>
      <c r="K88" s="725" t="e">
        <f>SUM(K70,K74:K82,K84:K87)</f>
        <v>#REF!</v>
      </c>
      <c r="L88" s="703"/>
    </row>
    <row r="89" s="426" customFormat="1" customHeight="1" spans="7:12">
      <c r="G89" s="427"/>
      <c r="H89" s="703"/>
      <c r="I89" s="703"/>
      <c r="J89" s="703"/>
      <c r="K89" s="703"/>
      <c r="L89" s="703"/>
    </row>
    <row r="90" s="426" customFormat="1" customHeight="1" spans="7:12">
      <c r="G90" s="427"/>
      <c r="H90" s="703"/>
      <c r="I90" s="703"/>
      <c r="J90" s="703"/>
      <c r="K90" s="703"/>
      <c r="L90" s="703"/>
    </row>
    <row r="91" s="426" customFormat="1" customHeight="1" spans="7:12">
      <c r="G91" s="427"/>
      <c r="H91" s="703"/>
      <c r="I91" s="703"/>
      <c r="J91" s="703"/>
      <c r="K91" s="703"/>
      <c r="L91" s="703"/>
    </row>
    <row r="92" s="426" customFormat="1" customHeight="1" spans="7:12">
      <c r="G92" s="427"/>
      <c r="H92" s="703"/>
      <c r="I92" s="703"/>
      <c r="J92" s="703"/>
      <c r="K92" s="703"/>
      <c r="L92" s="703"/>
    </row>
    <row r="93" s="426" customFormat="1" customHeight="1" spans="7:12">
      <c r="G93" s="427"/>
      <c r="H93" s="703"/>
      <c r="I93" s="703"/>
      <c r="J93" s="703"/>
      <c r="K93" s="703"/>
      <c r="L93" s="703"/>
    </row>
    <row r="94" s="426" customFormat="1" customHeight="1" spans="7:12">
      <c r="G94" s="427"/>
      <c r="H94" s="703"/>
      <c r="I94" s="703"/>
      <c r="J94" s="703"/>
      <c r="K94" s="703"/>
      <c r="L94" s="703"/>
    </row>
    <row r="95" s="426" customFormat="1" customHeight="1" spans="7:12">
      <c r="G95" s="427"/>
      <c r="H95" s="703"/>
      <c r="I95" s="703"/>
      <c r="J95" s="703"/>
      <c r="K95" s="703"/>
      <c r="L95" s="703"/>
    </row>
  </sheetData>
  <sheetProtection formatCells="0" formatColumns="0" formatRows="0" deleteRows="0"/>
  <mergeCells count="2">
    <mergeCell ref="A2:G2"/>
    <mergeCell ref="A3:G3"/>
  </mergeCells>
  <hyperlinks>
    <hyperlink ref="B7" location="'3-流动汇总'!B1" display="一、流动资产合计"/>
    <hyperlink ref="B10" location="'3-流动汇总'!B10" display="应收票据"/>
    <hyperlink ref="B11" location="'3-流动汇总'!B10" display="应收账款"/>
    <hyperlink ref="B14" location="'3-流动汇总'!B13" display="应收股利"/>
    <hyperlink ref="B13" location="'3-流动汇总'!B12" display="应收利息"/>
    <hyperlink ref="B12" location="'3-流动汇总'!B11" display="预付款项"/>
    <hyperlink ref="B15" location="'3-流动汇总'!B14" display="其他应收款"/>
    <hyperlink ref="B16" location="'3-流动汇总'!B15" display="存货"/>
    <hyperlink ref="B17" location="'3-流动汇总'!B16" display="一年内到期的非流动资产"/>
    <hyperlink ref="B18" location="'3-流动汇总'!B17" display="其他流动资产"/>
    <hyperlink ref="B25" location="'4-非流动资产汇总'!B12" display="固定资产"/>
    <hyperlink ref="B27" location="'4-非流动资产汇总'!B14" display="工程物资"/>
    <hyperlink ref="B26" location="'4-非流动资产汇总'!B13" display="在建工程"/>
    <hyperlink ref="B28" location="'4-非流动资产汇总'!B15" display="固定资产清理"/>
    <hyperlink ref="B34" location="'4-非流动资产汇总'!B21" display="长期待摊费用"/>
    <hyperlink ref="B38" location="'5流动负债汇总'!B1" display="四、流动负债合计"/>
    <hyperlink ref="B39" location="'5流动负债汇总'!B6" display="短期借款"/>
    <hyperlink ref="B41" location="'5流动负债汇总'!B8" display="应付票据"/>
    <hyperlink ref="B42" location="'5流动负债汇总'!B9" display="应付账款"/>
    <hyperlink ref="B43" location="'5流动负债汇总'!B10" display="预收款项"/>
    <hyperlink ref="B48" location="'5流动负债汇总'!B15" display="其他应付款"/>
    <hyperlink ref="B45" location="'5流动负债汇总'!B12" display="应交税费"/>
    <hyperlink ref="B47" location="'5流动负债汇总'!B14" display="应付股利"/>
    <hyperlink ref="B49" location="'5流动负债汇总'!B16" display="一年内到期的非流动负债"/>
    <hyperlink ref="B50" location="'5流动负债汇总'!B17" display="其他流动负债"/>
    <hyperlink ref="B52" location="'6-非流动负债汇总 '!B1" display="五、非流动负债合计"/>
    <hyperlink ref="B53" location="'6-非流动负债汇总 '!B6" display="长期借款"/>
    <hyperlink ref="B54" location="'6-非流动负债汇总 '!B7" display="应付债券"/>
    <hyperlink ref="B55" location="'6-非流动负债汇总 '!B8" display="长期应付款"/>
    <hyperlink ref="B56" location="'6-非流动负债汇总 '!B9" display="专项应付款"/>
    <hyperlink ref="B59" location="'6-非流动负债汇总 '!B12" display="其他非流动负债"/>
    <hyperlink ref="B58" location="'6-非流动负债汇总 '!B11" display="递延所得税负债"/>
    <hyperlink ref="A1" location="索引目录!E4" display="返回索引页"/>
    <hyperlink ref="B9" location="'3-流动汇总'!B8" display="交易性金融资产"/>
    <hyperlink ref="B1" location="'1-汇总表'!A1" display="返回"/>
    <hyperlink ref="B20" location="'4-非流动资产汇总'!B7" display="可供出售金融资产"/>
    <hyperlink ref="B21" location="'4-非流动资产汇总'!B8" display="持有至到期投资"/>
    <hyperlink ref="B22" location="'4-非流动资产汇总'!B9" display="长期应收款"/>
    <hyperlink ref="B23" location="'4-非流动资产汇总'!B10" display="长期股权投资"/>
    <hyperlink ref="B24" location="'4-非流动资产汇总'!B11" display="投资性房地产"/>
    <hyperlink ref="B29" location="'4-非流动资产汇总'!B16" display="生产性生物资产"/>
    <hyperlink ref="B30" location="'4-非流动资产汇总'!B17" display="油气资产"/>
    <hyperlink ref="B31" location="'4-非流动资产汇总'!B18" display="无形资产"/>
    <hyperlink ref="B32" location="'4-非流动资产汇总'!B19" display="开发支出"/>
    <hyperlink ref="B33" location="'4-非流动资产汇总'!B20" display="商誉"/>
    <hyperlink ref="B35" location="'4-非流动资产汇总'!B22" display="递延所得税资产"/>
    <hyperlink ref="B36" location="'4-非流动资产汇总'!B23" display="其他非流动资产"/>
    <hyperlink ref="B40" location="'5流动负债汇总'!B7" display="交易性金融负债"/>
    <hyperlink ref="B44" location="'5流动负债汇总'!B11" display="应付职工薪酬"/>
    <hyperlink ref="B46" location="'5流动负债汇总'!B13" display="应付利息"/>
    <hyperlink ref="B57" location="'6-非流动负债汇总 '!B10" display="预计负债"/>
    <hyperlink ref="B8" location="'3-流动汇总'!B7" display="货币资金"/>
    <hyperlink ref="B19" location="'4-非流动资产汇总'!B1" display="二、非流动资产合计"/>
  </hyperlinks>
  <printOptions horizontalCentered="1"/>
  <pageMargins left="0.551181102362205" right="0.551181102362205" top="0.905511811023622" bottom="0.393700787401575" header="1.22047244094488" footer="0.31496062992126"/>
  <pageSetup paperSize="9" fitToHeight="0" orientation="landscape"/>
  <headerFooter alignWithMargins="0">
    <oddHeader>&amp;R&amp;"宋体,常规"&amp;10共&amp;"Times New Roman,常规"&amp;N&amp;"宋体,常规"页第&amp;"Times New Roman,常规"&amp;P&amp;"宋体,常规"页</oddHeader>
  </headerFooter>
  <rowBreaks count="1" manualBreakCount="1">
    <brk id="33" max="6" man="1"/>
  </rowBreaks>
  <ignoredErrors>
    <ignoredError sqref="A5" unlockedFormula="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selection activeCell="D56" sqref="D56"/>
    </sheetView>
  </sheetViews>
  <sheetFormatPr defaultColWidth="9" defaultRowHeight="15.75" customHeight="1"/>
  <cols>
    <col min="1" max="1" width="12.25" style="99" customWidth="1"/>
    <col min="2" max="2" width="30" style="99" customWidth="1"/>
    <col min="3" max="3" width="6.875" style="99" customWidth="1"/>
    <col min="4" max="4" width="7.5" style="99" customWidth="1"/>
    <col min="5" max="5" width="18.375" style="99" customWidth="1" outlineLevel="1"/>
    <col min="6" max="6" width="19" style="99" customWidth="1"/>
    <col min="7" max="7" width="22.375" style="99" customWidth="1"/>
    <col min="8" max="8" width="20" style="99" customWidth="1"/>
    <col min="9" max="9" width="11.75" style="99" customWidth="1"/>
    <col min="10" max="16384" width="9" style="99"/>
  </cols>
  <sheetData>
    <row r="1" ht="12" customHeight="1" spans="1:9">
      <c r="A1" s="100" t="s">
        <v>207</v>
      </c>
      <c r="B1" s="231" t="s">
        <v>479</v>
      </c>
      <c r="C1" s="231"/>
      <c r="D1" s="231"/>
      <c r="E1" s="102"/>
      <c r="F1" s="102"/>
      <c r="G1" s="102"/>
      <c r="H1" s="102"/>
      <c r="I1" s="102"/>
    </row>
    <row r="2" s="97" customFormat="1" ht="28.5" customHeight="1" spans="1:9">
      <c r="A2" s="429" t="s">
        <v>525</v>
      </c>
      <c r="B2" s="430"/>
      <c r="C2" s="430"/>
      <c r="D2" s="430"/>
      <c r="E2" s="430"/>
      <c r="F2" s="430"/>
      <c r="G2" s="430"/>
      <c r="H2" s="430"/>
      <c r="I2" s="430"/>
    </row>
    <row r="3" s="681" customFormat="1" ht="20.25" customHeight="1" spans="1:9">
      <c r="A3" s="683" t="e">
        <f>CONCATENATE(#REF!,#REF!,#REF!,#REF!,#REF!,#REF!,#REF!)</f>
        <v>#REF!</v>
      </c>
      <c r="B3" s="683"/>
      <c r="C3" s="683"/>
      <c r="D3" s="683"/>
      <c r="E3" s="683"/>
      <c r="F3" s="683"/>
      <c r="G3" s="683"/>
      <c r="H3" s="683"/>
      <c r="I3" s="683"/>
    </row>
    <row r="4" s="681" customFormat="1" ht="14.25" customHeight="1" spans="1:9">
      <c r="A4" s="683"/>
      <c r="B4" s="683"/>
      <c r="C4" s="683"/>
      <c r="D4" s="683"/>
      <c r="E4" s="683"/>
      <c r="F4" s="683"/>
      <c r="G4" s="683"/>
      <c r="H4" s="683"/>
      <c r="I4" s="696" t="s">
        <v>526</v>
      </c>
    </row>
    <row r="5" s="681" customFormat="1" ht="21.75" customHeight="1" spans="1:9">
      <c r="A5" s="684" t="e">
        <f>#REF!&amp;#REF!</f>
        <v>#REF!</v>
      </c>
      <c r="B5" s="685"/>
      <c r="C5" s="685"/>
      <c r="D5" s="685"/>
      <c r="E5" s="685"/>
      <c r="F5" s="685"/>
      <c r="G5" s="685"/>
      <c r="H5" s="685"/>
      <c r="I5" s="697" t="s">
        <v>236</v>
      </c>
    </row>
    <row r="6" s="682" customFormat="1" customHeight="1" spans="1:9">
      <c r="A6" s="686" t="s">
        <v>527</v>
      </c>
      <c r="B6" s="686" t="s">
        <v>482</v>
      </c>
      <c r="C6" s="686"/>
      <c r="D6" s="686"/>
      <c r="E6" s="686" t="s">
        <v>483</v>
      </c>
      <c r="F6" s="686" t="s">
        <v>346</v>
      </c>
      <c r="G6" s="686" t="s">
        <v>484</v>
      </c>
      <c r="H6" s="686" t="s">
        <v>485</v>
      </c>
      <c r="I6" s="686" t="s">
        <v>528</v>
      </c>
    </row>
    <row r="7" s="681" customFormat="1" customHeight="1" spans="1:9">
      <c r="A7" s="687" t="s">
        <v>529</v>
      </c>
      <c r="B7" s="688" t="s">
        <v>358</v>
      </c>
      <c r="C7" s="688" t="s">
        <v>530</v>
      </c>
      <c r="D7" s="688" t="s">
        <v>531</v>
      </c>
      <c r="E7" s="689">
        <f>'3-1货币汇总表'!C27</f>
        <v>0</v>
      </c>
      <c r="F7" s="689">
        <f>'3-1货币汇总表'!D27</f>
        <v>0</v>
      </c>
      <c r="G7" s="689">
        <f>'3-1货币汇总表'!E27</f>
        <v>0</v>
      </c>
      <c r="H7" s="689">
        <f t="shared" ref="H7:H17" si="0">G7-F7</f>
        <v>0</v>
      </c>
      <c r="I7" s="698" t="str">
        <f t="shared" ref="I7:I17" si="1">IF(F7=0,"",H7/F7*100)</f>
        <v/>
      </c>
    </row>
    <row r="8" s="681" customFormat="1" customHeight="1" spans="1:9">
      <c r="A8" s="687" t="s">
        <v>532</v>
      </c>
      <c r="B8" s="688" t="s">
        <v>19</v>
      </c>
      <c r="C8" s="688"/>
      <c r="D8" s="688"/>
      <c r="E8" s="689">
        <f>'3-2交易性金融资产汇总'!C28</f>
        <v>0</v>
      </c>
      <c r="F8" s="689">
        <f>'3-2交易性金融资产汇总'!D28</f>
        <v>0</v>
      </c>
      <c r="G8" s="689">
        <f>'3-2交易性金融资产汇总'!E28</f>
        <v>0</v>
      </c>
      <c r="H8" s="689">
        <f t="shared" si="0"/>
        <v>0</v>
      </c>
      <c r="I8" s="698" t="str">
        <f t="shared" si="1"/>
        <v/>
      </c>
    </row>
    <row r="9" s="681" customFormat="1" customHeight="1" spans="1:9">
      <c r="A9" s="687" t="s">
        <v>533</v>
      </c>
      <c r="B9" s="688" t="s">
        <v>23</v>
      </c>
      <c r="C9" s="688"/>
      <c r="D9" s="688"/>
      <c r="E9" s="689">
        <f>'3-3应收票据'!F42</f>
        <v>0</v>
      </c>
      <c r="F9" s="689">
        <f>'3-3应收票据'!G42</f>
        <v>0</v>
      </c>
      <c r="G9" s="689">
        <f>'3-3应收票据'!H42</f>
        <v>0</v>
      </c>
      <c r="H9" s="689">
        <f t="shared" si="0"/>
        <v>0</v>
      </c>
      <c r="I9" s="698" t="str">
        <f t="shared" si="1"/>
        <v/>
      </c>
    </row>
    <row r="10" s="681" customFormat="1" customHeight="1" spans="1:9">
      <c r="A10" s="687" t="s">
        <v>534</v>
      </c>
      <c r="B10" s="688" t="s">
        <v>25</v>
      </c>
      <c r="C10" s="688"/>
      <c r="D10" s="688"/>
      <c r="E10" s="689">
        <f>'3-4应收账款'!F40</f>
        <v>0</v>
      </c>
      <c r="F10" s="689">
        <f>'3-4应收账款'!N40</f>
        <v>0</v>
      </c>
      <c r="G10" s="689">
        <f>'3-4应收账款'!O40</f>
        <v>0</v>
      </c>
      <c r="H10" s="689">
        <f t="shared" si="0"/>
        <v>0</v>
      </c>
      <c r="I10" s="698" t="str">
        <f t="shared" si="1"/>
        <v/>
      </c>
    </row>
    <row r="11" s="681" customFormat="1" customHeight="1" spans="1:9">
      <c r="A11" s="687" t="s">
        <v>535</v>
      </c>
      <c r="B11" s="688" t="s">
        <v>27</v>
      </c>
      <c r="C11" s="688"/>
      <c r="D11" s="688"/>
      <c r="E11" s="689">
        <f>'3-5预付账款'!F42</f>
        <v>0</v>
      </c>
      <c r="F11" s="689">
        <f>'3-5预付账款'!G42</f>
        <v>0</v>
      </c>
      <c r="G11" s="689">
        <f>'3-5预付账款'!H42</f>
        <v>0</v>
      </c>
      <c r="H11" s="689">
        <f t="shared" si="0"/>
        <v>0</v>
      </c>
      <c r="I11" s="698" t="str">
        <f t="shared" si="1"/>
        <v/>
      </c>
    </row>
    <row r="12" s="681" customFormat="1" customHeight="1" spans="1:9">
      <c r="A12" s="687" t="s">
        <v>536</v>
      </c>
      <c r="B12" s="688" t="s">
        <v>31</v>
      </c>
      <c r="C12" s="688"/>
      <c r="D12" s="688"/>
      <c r="E12" s="689">
        <f>'3-6应收利息'!G28</f>
        <v>0</v>
      </c>
      <c r="F12" s="689">
        <f>'3-6应收利息'!H28</f>
        <v>0</v>
      </c>
      <c r="G12" s="689">
        <f>'3-6应收利息'!I28</f>
        <v>0</v>
      </c>
      <c r="H12" s="689">
        <f t="shared" si="0"/>
        <v>0</v>
      </c>
      <c r="I12" s="698" t="str">
        <f t="shared" si="1"/>
        <v/>
      </c>
    </row>
    <row r="13" s="681" customFormat="1" customHeight="1" spans="1:9">
      <c r="A13" s="687" t="s">
        <v>537</v>
      </c>
      <c r="B13" s="690" t="s">
        <v>29</v>
      </c>
      <c r="C13" s="690"/>
      <c r="D13" s="690"/>
      <c r="E13" s="689">
        <f>'3-7应收股利'!E28</f>
        <v>0</v>
      </c>
      <c r="F13" s="689">
        <f>'3-7应收股利'!F28</f>
        <v>0</v>
      </c>
      <c r="G13" s="689">
        <f>'3-7应收股利'!G28</f>
        <v>0</v>
      </c>
      <c r="H13" s="689">
        <f t="shared" si="0"/>
        <v>0</v>
      </c>
      <c r="I13" s="698" t="str">
        <f t="shared" si="1"/>
        <v/>
      </c>
    </row>
    <row r="14" s="681" customFormat="1" customHeight="1" spans="1:9">
      <c r="A14" s="687" t="s">
        <v>538</v>
      </c>
      <c r="B14" s="690" t="s">
        <v>39</v>
      </c>
      <c r="C14" s="690"/>
      <c r="D14" s="690"/>
      <c r="E14" s="689">
        <f>'3-8其他应收款'!F41</f>
        <v>0</v>
      </c>
      <c r="F14" s="689">
        <f>'3-8其他应收款'!O41</f>
        <v>0</v>
      </c>
      <c r="G14" s="689">
        <f>'3-8其他应收款'!P41</f>
        <v>0</v>
      </c>
      <c r="H14" s="689">
        <f t="shared" si="0"/>
        <v>0</v>
      </c>
      <c r="I14" s="698" t="str">
        <f t="shared" si="1"/>
        <v/>
      </c>
    </row>
    <row r="15" s="681" customFormat="1" customHeight="1" spans="1:9">
      <c r="A15" s="687" t="s">
        <v>539</v>
      </c>
      <c r="B15" s="690" t="s">
        <v>361</v>
      </c>
      <c r="C15" s="690"/>
      <c r="D15" s="690"/>
      <c r="E15" s="689">
        <f>'3-9存货汇总'!C28</f>
        <v>0</v>
      </c>
      <c r="F15" s="689">
        <f>'3-9存货汇总'!D28</f>
        <v>0</v>
      </c>
      <c r="G15" s="689">
        <f>'3-9存货汇总'!E28</f>
        <v>0</v>
      </c>
      <c r="H15" s="689">
        <f t="shared" si="0"/>
        <v>0</v>
      </c>
      <c r="I15" s="698" t="str">
        <f t="shared" si="1"/>
        <v/>
      </c>
    </row>
    <row r="16" s="681" customFormat="1" customHeight="1" spans="1:9">
      <c r="A16" s="687" t="s">
        <v>540</v>
      </c>
      <c r="B16" s="690" t="s">
        <v>362</v>
      </c>
      <c r="C16" s="690"/>
      <c r="D16" s="690"/>
      <c r="E16" s="689">
        <f>'3-10一年到期非流动资产'!E28</f>
        <v>0</v>
      </c>
      <c r="F16" s="689">
        <f>'3-10一年到期非流动资产'!F28</f>
        <v>0</v>
      </c>
      <c r="G16" s="689">
        <f>'3-10一年到期非流动资产'!G28</f>
        <v>0</v>
      </c>
      <c r="H16" s="689">
        <f t="shared" si="0"/>
        <v>0</v>
      </c>
      <c r="I16" s="698" t="str">
        <f t="shared" si="1"/>
        <v/>
      </c>
    </row>
    <row r="17" s="681" customFormat="1" customHeight="1" spans="1:9">
      <c r="A17" s="687" t="s">
        <v>541</v>
      </c>
      <c r="B17" s="690" t="s">
        <v>363</v>
      </c>
      <c r="C17" s="690"/>
      <c r="D17" s="690"/>
      <c r="E17" s="689">
        <f>'3-11其他流动资产'!F28</f>
        <v>0</v>
      </c>
      <c r="F17" s="689">
        <f>'3-11其他流动资产'!G28</f>
        <v>0</v>
      </c>
      <c r="G17" s="689">
        <f>'3-11其他流动资产'!H28</f>
        <v>0</v>
      </c>
      <c r="H17" s="689">
        <f t="shared" si="0"/>
        <v>0</v>
      </c>
      <c r="I17" s="698" t="str">
        <f t="shared" si="1"/>
        <v/>
      </c>
    </row>
    <row r="18" s="681" customFormat="1" customHeight="1" spans="1:9">
      <c r="A18" s="687"/>
      <c r="B18" s="691"/>
      <c r="C18" s="691"/>
      <c r="D18" s="691"/>
      <c r="E18" s="689"/>
      <c r="F18" s="689"/>
      <c r="G18" s="689"/>
      <c r="H18" s="689"/>
      <c r="I18" s="698"/>
    </row>
    <row r="19" s="681" customFormat="1" customHeight="1" spans="1:9">
      <c r="A19" s="687"/>
      <c r="B19" s="691"/>
      <c r="C19" s="691"/>
      <c r="D19" s="691"/>
      <c r="E19" s="689"/>
      <c r="F19" s="689"/>
      <c r="G19" s="689"/>
      <c r="H19" s="689"/>
      <c r="I19" s="698"/>
    </row>
    <row r="20" s="681" customFormat="1" customHeight="1" spans="1:9">
      <c r="A20" s="687"/>
      <c r="B20" s="691"/>
      <c r="C20" s="691"/>
      <c r="D20" s="691"/>
      <c r="E20" s="689"/>
      <c r="F20" s="689"/>
      <c r="G20" s="689"/>
      <c r="H20" s="689"/>
      <c r="I20" s="698"/>
    </row>
    <row r="21" s="681" customFormat="1" customHeight="1" spans="1:9">
      <c r="A21" s="687"/>
      <c r="B21" s="691"/>
      <c r="C21" s="691"/>
      <c r="D21" s="691"/>
      <c r="E21" s="689"/>
      <c r="F21" s="689"/>
      <c r="G21" s="689"/>
      <c r="H21" s="689"/>
      <c r="I21" s="698"/>
    </row>
    <row r="22" s="681" customFormat="1" customHeight="1" spans="1:9">
      <c r="A22" s="687"/>
      <c r="B22" s="691"/>
      <c r="C22" s="691"/>
      <c r="D22" s="691"/>
      <c r="E22" s="689"/>
      <c r="F22" s="689"/>
      <c r="G22" s="689"/>
      <c r="H22" s="689"/>
      <c r="I22" s="698"/>
    </row>
    <row r="23" s="681" customFormat="1" customHeight="1" spans="1:9">
      <c r="A23" s="687"/>
      <c r="B23" s="691"/>
      <c r="C23" s="691"/>
      <c r="D23" s="691"/>
      <c r="E23" s="689"/>
      <c r="F23" s="689"/>
      <c r="G23" s="689"/>
      <c r="H23" s="689"/>
      <c r="I23" s="698"/>
    </row>
    <row r="24" s="681" customFormat="1" customHeight="1" spans="1:9">
      <c r="A24" s="687"/>
      <c r="B24" s="691"/>
      <c r="C24" s="691"/>
      <c r="D24" s="691"/>
      <c r="E24" s="689"/>
      <c r="F24" s="689"/>
      <c r="G24" s="689"/>
      <c r="H24" s="689"/>
      <c r="I24" s="698"/>
    </row>
    <row r="25" s="681" customFormat="1" customHeight="1" spans="1:9">
      <c r="A25" s="687"/>
      <c r="B25" s="691"/>
      <c r="C25" s="691"/>
      <c r="D25" s="691"/>
      <c r="E25" s="689"/>
      <c r="F25" s="689"/>
      <c r="G25" s="689"/>
      <c r="H25" s="689"/>
      <c r="I25" s="698"/>
    </row>
    <row r="26" s="681" customFormat="1" customHeight="1" spans="1:9">
      <c r="A26" s="687"/>
      <c r="B26" s="691"/>
      <c r="C26" s="691"/>
      <c r="D26" s="691"/>
      <c r="E26" s="689"/>
      <c r="F26" s="689"/>
      <c r="G26" s="689"/>
      <c r="H26" s="689"/>
      <c r="I26" s="698"/>
    </row>
    <row r="27" s="681" customFormat="1" customHeight="1" spans="1:9">
      <c r="A27" s="692"/>
      <c r="B27" s="691"/>
      <c r="C27" s="691"/>
      <c r="D27" s="691"/>
      <c r="E27" s="689"/>
      <c r="F27" s="689"/>
      <c r="G27" s="689"/>
      <c r="H27" s="689"/>
      <c r="I27" s="698"/>
    </row>
    <row r="28" s="681" customFormat="1" customHeight="1" spans="1:9">
      <c r="A28" s="693">
        <v>3</v>
      </c>
      <c r="B28" s="691" t="s">
        <v>365</v>
      </c>
      <c r="C28" s="691"/>
      <c r="D28" s="691"/>
      <c r="E28" s="689">
        <f>SUM(E7:E27)</f>
        <v>0</v>
      </c>
      <c r="F28" s="689">
        <f>SUM(F7:F27)</f>
        <v>0</v>
      </c>
      <c r="G28" s="689">
        <f>SUM(G7:G27)</f>
        <v>0</v>
      </c>
      <c r="H28" s="689">
        <f>SUM(H7:H27)</f>
        <v>0</v>
      </c>
      <c r="I28" s="698" t="str">
        <f>IF(F28=0,"",H28/F28*100)</f>
        <v/>
      </c>
    </row>
    <row r="29" s="681" customFormat="1" customHeight="1" spans="1:8">
      <c r="A29" s="694" t="e">
        <f>#REF!&amp;#REF!</f>
        <v>#REF!</v>
      </c>
      <c r="E29" s="685"/>
      <c r="F29" s="685"/>
      <c r="G29" s="695" t="e">
        <f>"评估人员："&amp;#REF!</f>
        <v>#REF!</v>
      </c>
      <c r="H29" s="685"/>
    </row>
    <row r="30" s="681" customFormat="1" customHeight="1" spans="1:1">
      <c r="A30" s="694" t="e">
        <f>CONCATENATE(#REF!,#REF!,#REF!,#REF!,#REF!,#REF!,#REF!)</f>
        <v>#REF!</v>
      </c>
    </row>
  </sheetData>
  <sheetProtection formatCells="0" formatColumns="0" formatRows="0"/>
  <protectedRanges>
    <protectedRange password="CEC8" sqref="E7:H28" name="区域1"/>
  </protectedRanges>
  <mergeCells count="25">
    <mergeCell ref="A2:I2"/>
    <mergeCell ref="A3:I3"/>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s>
  <hyperlinks>
    <hyperlink ref="B12" location="应收利息!A1" display="应收利息"/>
    <hyperlink ref="B8" location="短期投资汇总!A1" display="交易性金融资产"/>
    <hyperlink ref="B9" location="应收票据!A1" display="应收票据"/>
    <hyperlink ref="B11" location="'应收股利（利润）'!A1" display="预付账款"/>
    <hyperlink ref="B16" location="存货汇总!A1" display="一年内到期的非流动资产"/>
    <hyperlink ref="B17" location="待摊费用!A1" display="其他流动资产"/>
    <hyperlink ref="B7" location="'3-1货币汇总表'!A1" display="货币资金"/>
    <hyperlink ref="C7" location="银行存款!A1" display="存款"/>
    <hyperlink ref="D7" location="其他货币资金!A1" display="他币）"/>
    <hyperlink ref="A1" location="索引目录!C6" display="返回索引页"/>
    <hyperlink ref="B1" location="'2-分类汇总'!B6" display="返回"/>
    <hyperlink ref="B8:D8" location="'3-2交易性金融资产汇总'!B1" display="交易性金融资产"/>
    <hyperlink ref="B10:D10" location="'3-4应收账款'!B1" display="应收账款"/>
    <hyperlink ref="B11:D11" location="'3-5预付账款'!B1" display="预付账款"/>
    <hyperlink ref="B12:D12" location="'3-6应收利息'!B1" display="应收利息"/>
    <hyperlink ref="B13:D13" location="'3-7应收股利'!B1" display="应收股利"/>
    <hyperlink ref="B14:D14" location="'3-8其他应收款'!B1" display="其他应收款"/>
    <hyperlink ref="B15:D15" location="'3-9存货汇总'!B1" display="存货"/>
    <hyperlink ref="B16:D16" location="'3-10一年到期非流动资产'!B1" display="一年内到期的非流动资产"/>
    <hyperlink ref="B17:D17" location="'3-11其他流动资产'!B1" display="其他流动资产"/>
    <hyperlink ref="B9:D9" location="'3-3应收票据'!B1" display="应收票据"/>
    <hyperlink ref="B7:D7" location="'3-1货币汇总表'!B1" display="货币资金"/>
  </hyperlinks>
  <printOptions horizontalCentered="1"/>
  <pageMargins left="0.748031496062992" right="0.748031496062992" top="0.905511811023622" bottom="0.826771653543307" header="1.22047244094488" footer="0.511811023622047"/>
  <pageSetup paperSize="9" orientation="landscape"/>
  <headerFooter alignWithMargins="0">
    <oddHeader>&amp;R&amp;"宋体,常规"&amp;10共&amp;"Times New Roman,常规"&amp;N&amp;"宋体,常规"页第&amp;"Times New Roman,常规"&amp;P&amp;"宋体,常规"页</oddHeader>
  </headerFooter>
  <ignoredErrors>
    <ignoredError sqref="I7:I17" unlocked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workbookViewId="0">
      <selection activeCell="D56" sqref="D56"/>
    </sheetView>
  </sheetViews>
  <sheetFormatPr defaultColWidth="9" defaultRowHeight="12.75" outlineLevelCol="7"/>
  <cols>
    <col min="1" max="1" width="10" style="99" customWidth="1"/>
    <col min="2" max="2" width="19.625" style="99" customWidth="1"/>
    <col min="3" max="3" width="15.875" style="99" hidden="1" customWidth="1" outlineLevel="1"/>
    <col min="4" max="4" width="19.875" style="99" customWidth="1" collapsed="1"/>
    <col min="5" max="5" width="17.625" style="99" customWidth="1"/>
    <col min="6" max="6" width="14.875" style="99" customWidth="1"/>
    <col min="7" max="7" width="14" style="99" customWidth="1"/>
    <col min="8" max="8" width="11.875" style="99" customWidth="1"/>
    <col min="9" max="16384" width="9" style="99"/>
  </cols>
  <sheetData>
    <row r="1" spans="1:2">
      <c r="A1" s="428" t="s">
        <v>207</v>
      </c>
      <c r="B1" s="428" t="s">
        <v>479</v>
      </c>
    </row>
    <row r="2" s="97" customFormat="1" ht="30" customHeight="1" spans="1:8">
      <c r="A2" s="670" t="s">
        <v>542</v>
      </c>
      <c r="B2" s="670"/>
      <c r="C2" s="670"/>
      <c r="D2" s="670"/>
      <c r="E2" s="670"/>
      <c r="F2" s="670"/>
      <c r="G2" s="670"/>
      <c r="H2" s="670"/>
    </row>
    <row r="3" s="426" customFormat="1" ht="14.1" customHeight="1" spans="1:8">
      <c r="A3" s="671" t="e">
        <f>CONCATENATE(#REF!,#REF!,#REF!,#REF!,#REF!,#REF!,#REF!)</f>
        <v>#REF!</v>
      </c>
      <c r="B3" s="671"/>
      <c r="C3" s="671"/>
      <c r="D3" s="671"/>
      <c r="E3" s="671"/>
      <c r="F3" s="671"/>
      <c r="G3" s="671"/>
      <c r="H3" s="671"/>
    </row>
    <row r="4" s="426" customFormat="1" ht="14.1" customHeight="1" spans="1:8">
      <c r="A4" s="671"/>
      <c r="B4" s="671"/>
      <c r="C4" s="671"/>
      <c r="D4" s="671"/>
      <c r="E4" s="671"/>
      <c r="F4" s="671"/>
      <c r="G4" s="672" t="s">
        <v>543</v>
      </c>
      <c r="H4" s="672"/>
    </row>
    <row r="5" s="426" customFormat="1" ht="15.75" customHeight="1" spans="1:8">
      <c r="A5" s="673" t="e">
        <f>#REF!&amp;#REF!</f>
        <v>#REF!</v>
      </c>
      <c r="B5" s="449"/>
      <c r="C5" s="449"/>
      <c r="D5" s="449"/>
      <c r="E5" s="449"/>
      <c r="F5" s="449"/>
      <c r="G5" s="674" t="s">
        <v>236</v>
      </c>
      <c r="H5" s="674"/>
    </row>
    <row r="6" s="427" customFormat="1" ht="15.75" customHeight="1" spans="1:8">
      <c r="A6" s="435" t="s">
        <v>527</v>
      </c>
      <c r="B6" s="435" t="s">
        <v>482</v>
      </c>
      <c r="C6" s="435" t="s">
        <v>483</v>
      </c>
      <c r="D6" s="435" t="s">
        <v>346</v>
      </c>
      <c r="E6" s="435" t="s">
        <v>484</v>
      </c>
      <c r="F6" s="436" t="s">
        <v>485</v>
      </c>
      <c r="G6" s="435" t="s">
        <v>486</v>
      </c>
      <c r="H6" s="675" t="s">
        <v>340</v>
      </c>
    </row>
    <row r="7" s="426" customFormat="1" ht="15.75" customHeight="1" spans="1:8">
      <c r="A7" s="437" t="s">
        <v>544</v>
      </c>
      <c r="B7" s="676" t="s">
        <v>545</v>
      </c>
      <c r="C7" s="570">
        <f>'3-1-1现金'!F29</f>
        <v>0</v>
      </c>
      <c r="D7" s="439">
        <f>'3-1-1现金'!G29</f>
        <v>0</v>
      </c>
      <c r="E7" s="440">
        <f>'3-1-1现金'!H29</f>
        <v>0</v>
      </c>
      <c r="F7" s="440">
        <f>E7-D7</f>
        <v>0</v>
      </c>
      <c r="G7" s="441" t="str">
        <f>IF(D7=0,"",F7/D7)</f>
        <v/>
      </c>
      <c r="H7" s="568"/>
    </row>
    <row r="8" s="426" customFormat="1" ht="15.75" customHeight="1" spans="1:8">
      <c r="A8" s="437" t="s">
        <v>546</v>
      </c>
      <c r="B8" s="677" t="s">
        <v>6</v>
      </c>
      <c r="C8" s="570">
        <f>'3-1-2银行存款'!G28</f>
        <v>0</v>
      </c>
      <c r="D8" s="439">
        <f>'3-1-2银行存款'!H28</f>
        <v>0</v>
      </c>
      <c r="E8" s="440">
        <f>'3-1-2银行存款'!I28</f>
        <v>0</v>
      </c>
      <c r="F8" s="440">
        <f>E8-D8</f>
        <v>0</v>
      </c>
      <c r="G8" s="441" t="str">
        <f>IF(D8=0,"",F8/D8)</f>
        <v/>
      </c>
      <c r="H8" s="568"/>
    </row>
    <row r="9" s="426" customFormat="1" ht="15.75" customHeight="1" spans="1:8">
      <c r="A9" s="437" t="s">
        <v>547</v>
      </c>
      <c r="B9" s="677" t="s">
        <v>13</v>
      </c>
      <c r="C9" s="570">
        <f>'3-1-3其他货币资金'!G29</f>
        <v>0</v>
      </c>
      <c r="D9" s="439">
        <f>'3-1-3其他货币资金'!H29</f>
        <v>0</v>
      </c>
      <c r="E9" s="440">
        <f>'3-1-3其他货币资金'!I29</f>
        <v>0</v>
      </c>
      <c r="F9" s="440">
        <f>E9-D9</f>
        <v>0</v>
      </c>
      <c r="G9" s="441" t="str">
        <f>IF(D9=0,"",F9/D9)</f>
        <v/>
      </c>
      <c r="H9" s="568"/>
    </row>
    <row r="10" s="426" customFormat="1" ht="15.75" customHeight="1" spans="1:8">
      <c r="A10" s="437"/>
      <c r="B10" s="678"/>
      <c r="C10" s="678"/>
      <c r="D10" s="439"/>
      <c r="E10" s="440"/>
      <c r="F10" s="440"/>
      <c r="G10" s="441"/>
      <c r="H10" s="568"/>
    </row>
    <row r="11" s="426" customFormat="1" ht="15.75" customHeight="1" spans="1:8">
      <c r="A11" s="437"/>
      <c r="B11" s="678"/>
      <c r="C11" s="678"/>
      <c r="D11" s="439"/>
      <c r="E11" s="440"/>
      <c r="F11" s="440"/>
      <c r="G11" s="441"/>
      <c r="H11" s="568"/>
    </row>
    <row r="12" s="426" customFormat="1" ht="15.75" customHeight="1" spans="1:8">
      <c r="A12" s="437"/>
      <c r="B12" s="678"/>
      <c r="C12" s="678"/>
      <c r="D12" s="439"/>
      <c r="E12" s="440"/>
      <c r="F12" s="440"/>
      <c r="G12" s="441"/>
      <c r="H12" s="568"/>
    </row>
    <row r="13" s="426" customFormat="1" ht="15.75" customHeight="1" spans="1:8">
      <c r="A13" s="437"/>
      <c r="B13" s="678"/>
      <c r="C13" s="678"/>
      <c r="D13" s="439"/>
      <c r="E13" s="440"/>
      <c r="F13" s="440"/>
      <c r="G13" s="441"/>
      <c r="H13" s="568"/>
    </row>
    <row r="14" s="426" customFormat="1" ht="15.75" customHeight="1" spans="1:8">
      <c r="A14" s="437"/>
      <c r="B14" s="678"/>
      <c r="C14" s="678"/>
      <c r="D14" s="439"/>
      <c r="E14" s="440"/>
      <c r="F14" s="440"/>
      <c r="G14" s="441"/>
      <c r="H14" s="568"/>
    </row>
    <row r="15" s="426" customFormat="1" ht="15.75" customHeight="1" spans="1:8">
      <c r="A15" s="437"/>
      <c r="B15" s="678"/>
      <c r="C15" s="678"/>
      <c r="D15" s="439"/>
      <c r="E15" s="440"/>
      <c r="F15" s="440"/>
      <c r="G15" s="441"/>
      <c r="H15" s="568"/>
    </row>
    <row r="16" s="426" customFormat="1" ht="15.75" customHeight="1" spans="1:8">
      <c r="A16" s="437"/>
      <c r="B16" s="678"/>
      <c r="C16" s="678"/>
      <c r="D16" s="439"/>
      <c r="E16" s="440"/>
      <c r="F16" s="440"/>
      <c r="G16" s="441"/>
      <c r="H16" s="568"/>
    </row>
    <row r="17" s="426" customFormat="1" ht="15.75" customHeight="1" spans="1:8">
      <c r="A17" s="437"/>
      <c r="B17" s="678"/>
      <c r="C17" s="678"/>
      <c r="D17" s="439"/>
      <c r="E17" s="440"/>
      <c r="F17" s="440"/>
      <c r="G17" s="441"/>
      <c r="H17" s="568"/>
    </row>
    <row r="18" s="426" customFormat="1" ht="15.75" customHeight="1" spans="1:8">
      <c r="A18" s="573"/>
      <c r="B18" s="678"/>
      <c r="C18" s="678"/>
      <c r="D18" s="439"/>
      <c r="E18" s="440"/>
      <c r="F18" s="440"/>
      <c r="G18" s="441"/>
      <c r="H18" s="568"/>
    </row>
    <row r="19" s="426" customFormat="1" ht="15.75" customHeight="1" spans="1:8">
      <c r="A19" s="573"/>
      <c r="B19" s="678"/>
      <c r="C19" s="678"/>
      <c r="D19" s="439"/>
      <c r="E19" s="440"/>
      <c r="F19" s="440"/>
      <c r="G19" s="441"/>
      <c r="H19" s="568"/>
    </row>
    <row r="20" s="426" customFormat="1" ht="15.75" customHeight="1" spans="1:8">
      <c r="A20" s="573"/>
      <c r="B20" s="678"/>
      <c r="C20" s="678"/>
      <c r="D20" s="439"/>
      <c r="E20" s="440"/>
      <c r="F20" s="440"/>
      <c r="G20" s="441"/>
      <c r="H20" s="568"/>
    </row>
    <row r="21" s="426" customFormat="1" ht="15.75" customHeight="1" spans="1:8">
      <c r="A21" s="573"/>
      <c r="B21" s="678"/>
      <c r="C21" s="678"/>
      <c r="D21" s="439"/>
      <c r="E21" s="440"/>
      <c r="F21" s="440"/>
      <c r="G21" s="441"/>
      <c r="H21" s="568"/>
    </row>
    <row r="22" s="426" customFormat="1" ht="15.75" customHeight="1" spans="1:8">
      <c r="A22" s="573"/>
      <c r="B22" s="678"/>
      <c r="C22" s="678"/>
      <c r="D22" s="439"/>
      <c r="E22" s="440"/>
      <c r="F22" s="440"/>
      <c r="G22" s="441"/>
      <c r="H22" s="568"/>
    </row>
    <row r="23" s="426" customFormat="1" ht="15.75" customHeight="1" spans="1:8">
      <c r="A23" s="573"/>
      <c r="B23" s="678"/>
      <c r="C23" s="678"/>
      <c r="D23" s="439"/>
      <c r="E23" s="440"/>
      <c r="F23" s="440"/>
      <c r="G23" s="441"/>
      <c r="H23" s="568"/>
    </row>
    <row r="24" s="426" customFormat="1" ht="15.75" customHeight="1" spans="1:8">
      <c r="A24" s="573"/>
      <c r="B24" s="678"/>
      <c r="C24" s="678"/>
      <c r="D24" s="439"/>
      <c r="E24" s="440"/>
      <c r="F24" s="440"/>
      <c r="G24" s="441"/>
      <c r="H24" s="568"/>
    </row>
    <row r="25" s="426" customFormat="1" ht="15.75" customHeight="1" spans="1:8">
      <c r="A25" s="573"/>
      <c r="B25" s="678"/>
      <c r="C25" s="678"/>
      <c r="D25" s="439"/>
      <c r="E25" s="440"/>
      <c r="F25" s="440"/>
      <c r="G25" s="441"/>
      <c r="H25" s="568"/>
    </row>
    <row r="26" s="426" customFormat="1" ht="15.75" customHeight="1" spans="1:8">
      <c r="A26" s="573"/>
      <c r="B26" s="678"/>
      <c r="C26" s="678"/>
      <c r="D26" s="439"/>
      <c r="E26" s="440"/>
      <c r="F26" s="440"/>
      <c r="G26" s="441"/>
      <c r="H26" s="568"/>
    </row>
    <row r="27" s="426" customFormat="1" ht="15.75" customHeight="1" spans="1:8">
      <c r="A27" s="445" t="s">
        <v>548</v>
      </c>
      <c r="B27" s="446"/>
      <c r="C27" s="570">
        <f>SUM(C7,C8,C9)</f>
        <v>0</v>
      </c>
      <c r="D27" s="439">
        <f>SUM(D7,D8,D9)</f>
        <v>0</v>
      </c>
      <c r="E27" s="439">
        <f>SUM(E7,E8,E9)</f>
        <v>0</v>
      </c>
      <c r="F27" s="439">
        <f>SUM(F7,F8,F9)</f>
        <v>0</v>
      </c>
      <c r="G27" s="441" t="str">
        <f>IF(D27=0,"",F27/D27)</f>
        <v/>
      </c>
      <c r="H27" s="568"/>
    </row>
    <row r="28" s="426" customFormat="1" ht="15.75" customHeight="1" spans="1:8">
      <c r="A28" s="448" t="e">
        <f>#REF!&amp;#REF!</f>
        <v>#REF!</v>
      </c>
      <c r="D28" s="449"/>
      <c r="E28" s="451" t="e">
        <f>"评估人员："&amp;#REF!</f>
        <v>#REF!</v>
      </c>
      <c r="F28" s="679"/>
      <c r="G28" s="679"/>
      <c r="H28" s="680"/>
    </row>
    <row r="29" s="426" customFormat="1" ht="15.75" customHeight="1" spans="1:1">
      <c r="A29" s="448" t="e">
        <f>CONCATENATE(#REF!,#REF!,#REF!,#REF!,#REF!,#REF!,#REF!)</f>
        <v>#REF!</v>
      </c>
    </row>
    <row r="30" ht="15.75" customHeight="1"/>
  </sheetData>
  <mergeCells count="5">
    <mergeCell ref="A2:H2"/>
    <mergeCell ref="A3:H3"/>
    <mergeCell ref="G4:H4"/>
    <mergeCell ref="G5:H5"/>
    <mergeCell ref="A27:B27"/>
  </mergeCells>
  <hyperlinks>
    <hyperlink ref="B1" location="'3-流动汇总'!B6" display="返回"/>
    <hyperlink ref="B7" location="'3-1-1现金'!B1" display="现金"/>
    <hyperlink ref="B8" location="'3-1-2银行存款'!B1" display="银行存款"/>
    <hyperlink ref="B9" location="'3-1-3其他货币资金'!B1" display="其他货币资金"/>
    <hyperlink ref="A1" location="索引目录!D6" display="返回索引页"/>
  </hyperlinks>
  <printOptions horizontalCentered="1"/>
  <pageMargins left="0.748031496062992" right="0.748031496062992" top="0.905511811023622" bottom="0.826771653543307" header="1.22047244094488" footer="0.511811023622047"/>
  <pageSetup paperSize="9" orientation="landscape"/>
  <headerFooter alignWithMargins="0">
    <oddHeader>&amp;R&amp;"宋体,常规"&amp;10共&amp;"Times New Roman,常规"&amp;N&amp;"宋体,常规"页第&amp;"Times New Roman,常规"&amp;P&amp;"宋体,常规"页</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K31"/>
  <sheetViews>
    <sheetView workbookViewId="0">
      <selection activeCell="D56" sqref="D56"/>
    </sheetView>
  </sheetViews>
  <sheetFormatPr defaultColWidth="9" defaultRowHeight="15.75" customHeight="1"/>
  <cols>
    <col min="1" max="1" width="4.625" style="99" customWidth="1"/>
    <col min="2" max="2" width="17.25" style="99" customWidth="1"/>
    <col min="3" max="3" width="6.875" style="99" customWidth="1"/>
    <col min="4" max="4" width="17.5" style="99" customWidth="1"/>
    <col min="5" max="5" width="12" style="99" customWidth="1"/>
    <col min="6" max="6" width="17.5" style="99" hidden="1" customWidth="1" outlineLevel="1"/>
    <col min="7" max="7" width="17.125" style="99" customWidth="1" collapsed="1"/>
    <col min="8" max="8" width="19.75" style="99" customWidth="1"/>
    <col min="9" max="9" width="15.5" style="99" customWidth="1"/>
    <col min="10" max="11" width="9.75" style="99" customWidth="1"/>
    <col min="12" max="16384" width="9" style="99"/>
  </cols>
  <sheetData>
    <row r="1" spans="1:11">
      <c r="A1" s="100" t="s">
        <v>207</v>
      </c>
      <c r="B1" s="231" t="s">
        <v>479</v>
      </c>
      <c r="C1" s="102"/>
      <c r="D1" s="102"/>
      <c r="E1" s="102"/>
      <c r="F1" s="102"/>
      <c r="G1" s="102"/>
      <c r="H1" s="102"/>
      <c r="I1" s="102"/>
      <c r="J1" s="102"/>
      <c r="K1" s="102"/>
    </row>
    <row r="2" s="97" customFormat="1" ht="30" customHeight="1" spans="1:11">
      <c r="A2" s="103" t="s">
        <v>549</v>
      </c>
      <c r="B2" s="104"/>
      <c r="C2" s="104"/>
      <c r="D2" s="104"/>
      <c r="E2" s="104"/>
      <c r="F2" s="104"/>
      <c r="G2" s="104"/>
      <c r="H2" s="104"/>
      <c r="I2" s="104"/>
      <c r="J2" s="104"/>
      <c r="K2" s="104"/>
    </row>
    <row r="3" ht="14.1" customHeight="1" spans="1:11">
      <c r="A3" s="105" t="e">
        <f>CONCATENATE(#REF!,#REF!,#REF!,#REF!,#REF!,#REF!,#REF!)</f>
        <v>#REF!</v>
      </c>
      <c r="B3" s="105"/>
      <c r="C3" s="105"/>
      <c r="D3" s="105"/>
      <c r="E3" s="105"/>
      <c r="F3" s="105"/>
      <c r="G3" s="105"/>
      <c r="H3" s="658"/>
      <c r="I3" s="658"/>
      <c r="J3" s="658"/>
      <c r="K3" s="658"/>
    </row>
    <row r="4" ht="14.1" customHeight="1" spans="1:11">
      <c r="A4" s="105"/>
      <c r="B4" s="105"/>
      <c r="C4" s="105"/>
      <c r="D4" s="105"/>
      <c r="E4" s="105"/>
      <c r="F4" s="105"/>
      <c r="G4" s="105"/>
      <c r="H4" s="658"/>
      <c r="I4" s="658"/>
      <c r="K4" s="659" t="s">
        <v>550</v>
      </c>
    </row>
    <row r="5" customHeight="1" spans="1:11">
      <c r="A5" s="107" t="e">
        <f>#REF!&amp;#REF!</f>
        <v>#REF!</v>
      </c>
      <c r="K5" s="590" t="s">
        <v>236</v>
      </c>
    </row>
    <row r="6" s="651" customFormat="1" customHeight="1" spans="1:11">
      <c r="A6" s="652" t="s">
        <v>312</v>
      </c>
      <c r="B6" s="652" t="s">
        <v>551</v>
      </c>
      <c r="C6" s="652" t="s">
        <v>552</v>
      </c>
      <c r="D6" s="652" t="s">
        <v>553</v>
      </c>
      <c r="E6" s="652" t="s">
        <v>554</v>
      </c>
      <c r="F6" s="660" t="s">
        <v>483</v>
      </c>
      <c r="G6" s="656" t="s">
        <v>346</v>
      </c>
      <c r="H6" s="652" t="s">
        <v>484</v>
      </c>
      <c r="I6" s="652" t="s">
        <v>485</v>
      </c>
      <c r="J6" s="652" t="s">
        <v>555</v>
      </c>
      <c r="K6" s="668" t="s">
        <v>340</v>
      </c>
    </row>
    <row r="7" customHeight="1" spans="1:11">
      <c r="A7" s="117">
        <v>1</v>
      </c>
      <c r="B7" s="612"/>
      <c r="C7" s="612"/>
      <c r="D7" s="236"/>
      <c r="E7" s="117"/>
      <c r="F7" s="654"/>
      <c r="G7" s="236"/>
      <c r="H7" s="236"/>
      <c r="I7" s="236" t="str">
        <f>IF(G7=0,"",H7-G7)</f>
        <v/>
      </c>
      <c r="J7" s="236" t="str">
        <f>IF(G7=0,"",(H7-G7)/G7*100)</f>
        <v/>
      </c>
      <c r="K7" s="633"/>
    </row>
    <row r="8" s="651" customFormat="1" customHeight="1" spans="1:11">
      <c r="A8" s="652"/>
      <c r="B8" s="652"/>
      <c r="C8" s="652"/>
      <c r="D8" s="652"/>
      <c r="E8" s="652"/>
      <c r="F8" s="622"/>
      <c r="G8" s="652"/>
      <c r="H8" s="652"/>
      <c r="I8" s="236" t="str">
        <f t="shared" ref="I8:I28" si="0">IF(G8=0,"",H8-G8)</f>
        <v/>
      </c>
      <c r="J8" s="652"/>
      <c r="K8" s="668"/>
    </row>
    <row r="9" customHeight="1" spans="1:11">
      <c r="A9" s="117"/>
      <c r="B9" s="655"/>
      <c r="C9" s="655"/>
      <c r="D9" s="236"/>
      <c r="E9" s="117"/>
      <c r="F9" s="654"/>
      <c r="G9" s="236"/>
      <c r="H9" s="236"/>
      <c r="I9" s="236" t="str">
        <f t="shared" si="0"/>
        <v/>
      </c>
      <c r="J9" s="236" t="str">
        <f t="shared" ref="J9:J27" si="1">IF(G9=0,"",(H9-G9)/G9*100)</f>
        <v/>
      </c>
      <c r="K9" s="633"/>
    </row>
    <row r="10" customHeight="1" spans="1:11">
      <c r="A10" s="117"/>
      <c r="B10" s="655"/>
      <c r="C10" s="655"/>
      <c r="D10" s="236"/>
      <c r="E10" s="117"/>
      <c r="F10" s="654"/>
      <c r="G10" s="236"/>
      <c r="H10" s="236"/>
      <c r="I10" s="236" t="str">
        <f t="shared" si="0"/>
        <v/>
      </c>
      <c r="J10" s="236" t="str">
        <f t="shared" si="1"/>
        <v/>
      </c>
      <c r="K10" s="633"/>
    </row>
    <row r="11" customHeight="1" spans="1:11">
      <c r="A11" s="119"/>
      <c r="B11" s="655"/>
      <c r="C11" s="655"/>
      <c r="D11" s="236"/>
      <c r="E11" s="117"/>
      <c r="F11" s="654"/>
      <c r="G11" s="236"/>
      <c r="H11" s="236"/>
      <c r="I11" s="236" t="str">
        <f t="shared" si="0"/>
        <v/>
      </c>
      <c r="J11" s="236" t="str">
        <f t="shared" si="1"/>
        <v/>
      </c>
      <c r="K11" s="633"/>
    </row>
    <row r="12" customHeight="1" spans="1:11">
      <c r="A12" s="119"/>
      <c r="B12" s="655"/>
      <c r="C12" s="655"/>
      <c r="D12" s="236"/>
      <c r="E12" s="117"/>
      <c r="F12" s="654"/>
      <c r="G12" s="236"/>
      <c r="H12" s="236"/>
      <c r="I12" s="236" t="str">
        <f t="shared" si="0"/>
        <v/>
      </c>
      <c r="J12" s="236" t="str">
        <f t="shared" si="1"/>
        <v/>
      </c>
      <c r="K12" s="633"/>
    </row>
    <row r="13" customHeight="1" spans="1:11">
      <c r="A13" s="119"/>
      <c r="B13" s="612"/>
      <c r="C13" s="655"/>
      <c r="D13" s="236"/>
      <c r="E13" s="117"/>
      <c r="F13" s="654"/>
      <c r="G13" s="236"/>
      <c r="H13" s="236"/>
      <c r="I13" s="236" t="str">
        <f t="shared" si="0"/>
        <v/>
      </c>
      <c r="J13" s="236" t="str">
        <f t="shared" si="1"/>
        <v/>
      </c>
      <c r="K13" s="633"/>
    </row>
    <row r="14" customHeight="1" spans="1:11">
      <c r="A14" s="119"/>
      <c r="B14" s="655"/>
      <c r="C14" s="655"/>
      <c r="D14" s="236"/>
      <c r="E14" s="117"/>
      <c r="F14" s="654"/>
      <c r="G14" s="236"/>
      <c r="H14" s="236"/>
      <c r="I14" s="236" t="str">
        <f t="shared" si="0"/>
        <v/>
      </c>
      <c r="J14" s="236" t="str">
        <f t="shared" si="1"/>
        <v/>
      </c>
      <c r="K14" s="633"/>
    </row>
    <row r="15" customHeight="1" spans="1:11">
      <c r="A15" s="119"/>
      <c r="B15" s="655"/>
      <c r="C15" s="655"/>
      <c r="D15" s="236"/>
      <c r="E15" s="117"/>
      <c r="F15" s="654"/>
      <c r="G15" s="236"/>
      <c r="H15" s="236"/>
      <c r="I15" s="236" t="str">
        <f t="shared" si="0"/>
        <v/>
      </c>
      <c r="J15" s="236" t="str">
        <f t="shared" si="1"/>
        <v/>
      </c>
      <c r="K15" s="633"/>
    </row>
    <row r="16" customHeight="1" spans="1:11">
      <c r="A16" s="119"/>
      <c r="B16" s="655"/>
      <c r="C16" s="655"/>
      <c r="D16" s="236"/>
      <c r="E16" s="117"/>
      <c r="F16" s="654"/>
      <c r="G16" s="236"/>
      <c r="H16" s="236"/>
      <c r="I16" s="236" t="str">
        <f t="shared" si="0"/>
        <v/>
      </c>
      <c r="J16" s="236" t="str">
        <f t="shared" si="1"/>
        <v/>
      </c>
      <c r="K16" s="633"/>
    </row>
    <row r="17" customHeight="1" spans="1:11">
      <c r="A17" s="119"/>
      <c r="B17" s="655"/>
      <c r="C17" s="655"/>
      <c r="D17" s="236"/>
      <c r="E17" s="117"/>
      <c r="F17" s="654"/>
      <c r="G17" s="236"/>
      <c r="H17" s="236"/>
      <c r="I17" s="236" t="str">
        <f t="shared" si="0"/>
        <v/>
      </c>
      <c r="J17" s="236" t="str">
        <f t="shared" si="1"/>
        <v/>
      </c>
      <c r="K17" s="633"/>
    </row>
    <row r="18" customHeight="1" spans="1:11">
      <c r="A18" s="119"/>
      <c r="B18" s="655"/>
      <c r="C18" s="655"/>
      <c r="D18" s="236"/>
      <c r="E18" s="117"/>
      <c r="F18" s="654"/>
      <c r="G18" s="236"/>
      <c r="H18" s="236"/>
      <c r="I18" s="236" t="str">
        <f t="shared" si="0"/>
        <v/>
      </c>
      <c r="J18" s="236" t="str">
        <f t="shared" si="1"/>
        <v/>
      </c>
      <c r="K18" s="633"/>
    </row>
    <row r="19" customHeight="1" spans="1:11">
      <c r="A19" s="119"/>
      <c r="B19" s="655"/>
      <c r="C19" s="655"/>
      <c r="D19" s="236"/>
      <c r="E19" s="117"/>
      <c r="F19" s="654"/>
      <c r="G19" s="236"/>
      <c r="H19" s="236"/>
      <c r="I19" s="236" t="str">
        <f t="shared" si="0"/>
        <v/>
      </c>
      <c r="J19" s="236" t="str">
        <f t="shared" si="1"/>
        <v/>
      </c>
      <c r="K19" s="633"/>
    </row>
    <row r="20" customHeight="1" spans="1:11">
      <c r="A20" s="119"/>
      <c r="B20" s="655"/>
      <c r="C20" s="655"/>
      <c r="D20" s="236"/>
      <c r="E20" s="117"/>
      <c r="F20" s="654"/>
      <c r="G20" s="236"/>
      <c r="H20" s="236"/>
      <c r="I20" s="236" t="str">
        <f t="shared" si="0"/>
        <v/>
      </c>
      <c r="J20" s="236" t="str">
        <f t="shared" si="1"/>
        <v/>
      </c>
      <c r="K20" s="633"/>
    </row>
    <row r="21" customHeight="1" spans="1:11">
      <c r="A21" s="119"/>
      <c r="B21" s="655"/>
      <c r="C21" s="655"/>
      <c r="D21" s="236"/>
      <c r="E21" s="117"/>
      <c r="F21" s="654"/>
      <c r="G21" s="236"/>
      <c r="H21" s="236"/>
      <c r="I21" s="236" t="str">
        <f t="shared" si="0"/>
        <v/>
      </c>
      <c r="J21" s="236" t="str">
        <f t="shared" si="1"/>
        <v/>
      </c>
      <c r="K21" s="633"/>
    </row>
    <row r="22" customHeight="1" spans="1:11">
      <c r="A22" s="119"/>
      <c r="B22" s="655"/>
      <c r="C22" s="655"/>
      <c r="D22" s="236"/>
      <c r="E22" s="117"/>
      <c r="F22" s="654"/>
      <c r="G22" s="236"/>
      <c r="H22" s="236"/>
      <c r="I22" s="236" t="str">
        <f t="shared" si="0"/>
        <v/>
      </c>
      <c r="J22" s="236" t="str">
        <f t="shared" si="1"/>
        <v/>
      </c>
      <c r="K22" s="633"/>
    </row>
    <row r="23" customHeight="1" spans="1:11">
      <c r="A23" s="119"/>
      <c r="B23" s="655"/>
      <c r="C23" s="655"/>
      <c r="D23" s="236"/>
      <c r="E23" s="117"/>
      <c r="F23" s="654"/>
      <c r="G23" s="236"/>
      <c r="H23" s="236"/>
      <c r="I23" s="236" t="str">
        <f t="shared" si="0"/>
        <v/>
      </c>
      <c r="J23" s="236" t="str">
        <f t="shared" si="1"/>
        <v/>
      </c>
      <c r="K23" s="633"/>
    </row>
    <row r="24" customHeight="1" spans="1:11">
      <c r="A24" s="119"/>
      <c r="B24" s="655"/>
      <c r="C24" s="655"/>
      <c r="D24" s="236"/>
      <c r="E24" s="117"/>
      <c r="F24" s="654"/>
      <c r="G24" s="236"/>
      <c r="H24" s="236"/>
      <c r="I24" s="236" t="str">
        <f t="shared" si="0"/>
        <v/>
      </c>
      <c r="J24" s="236" t="str">
        <f t="shared" si="1"/>
        <v/>
      </c>
      <c r="K24" s="633"/>
    </row>
    <row r="25" customHeight="1" spans="1:11">
      <c r="A25" s="119"/>
      <c r="B25" s="655"/>
      <c r="C25" s="655"/>
      <c r="D25" s="236"/>
      <c r="E25" s="117"/>
      <c r="F25" s="654"/>
      <c r="G25" s="236"/>
      <c r="H25" s="236"/>
      <c r="I25" s="236" t="str">
        <f t="shared" si="0"/>
        <v/>
      </c>
      <c r="J25" s="236" t="str">
        <f t="shared" si="1"/>
        <v/>
      </c>
      <c r="K25" s="633"/>
    </row>
    <row r="26" customHeight="1" spans="1:11">
      <c r="A26" s="119"/>
      <c r="B26" s="655"/>
      <c r="C26" s="655"/>
      <c r="D26" s="236"/>
      <c r="E26" s="117"/>
      <c r="F26" s="654"/>
      <c r="G26" s="236"/>
      <c r="H26" s="236"/>
      <c r="I26" s="236" t="str">
        <f t="shared" si="0"/>
        <v/>
      </c>
      <c r="J26" s="236" t="str">
        <f t="shared" si="1"/>
        <v/>
      </c>
      <c r="K26" s="633"/>
    </row>
    <row r="27" customHeight="1" spans="1:11">
      <c r="A27" s="119"/>
      <c r="B27" s="655"/>
      <c r="C27" s="655"/>
      <c r="D27" s="236"/>
      <c r="E27" s="117"/>
      <c r="F27" s="654"/>
      <c r="G27" s="236"/>
      <c r="H27" s="236"/>
      <c r="I27" s="236" t="str">
        <f t="shared" si="0"/>
        <v/>
      </c>
      <c r="J27" s="236" t="str">
        <f t="shared" si="1"/>
        <v/>
      </c>
      <c r="K27" s="633"/>
    </row>
    <row r="28" customHeight="1" spans="1:11">
      <c r="A28" s="119"/>
      <c r="B28" s="655"/>
      <c r="C28" s="655"/>
      <c r="D28" s="236"/>
      <c r="E28" s="117"/>
      <c r="F28" s="654"/>
      <c r="G28" s="236"/>
      <c r="H28" s="236"/>
      <c r="I28" s="236" t="str">
        <f t="shared" si="0"/>
        <v/>
      </c>
      <c r="J28" s="236"/>
      <c r="K28" s="633"/>
    </row>
    <row r="29" customHeight="1" spans="1:11">
      <c r="A29" s="622" t="s">
        <v>556</v>
      </c>
      <c r="B29" s="656"/>
      <c r="C29" s="655"/>
      <c r="D29" s="236"/>
      <c r="E29" s="117"/>
      <c r="F29" s="667">
        <f>SUM(F7:F28)</f>
        <v>0</v>
      </c>
      <c r="G29" s="115">
        <f>SUM(G7:G28)</f>
        <v>0</v>
      </c>
      <c r="H29" s="115">
        <f>SUM(H7:H28)</f>
        <v>0</v>
      </c>
      <c r="I29" s="115">
        <f>SUM(I7:I28)</f>
        <v>0</v>
      </c>
      <c r="J29" s="115"/>
      <c r="K29" s="669"/>
    </row>
    <row r="30" customHeight="1" spans="1:7">
      <c r="A30" s="124" t="e">
        <f>#REF!&amp;#REF!</f>
        <v>#REF!</v>
      </c>
      <c r="G30" s="107" t="e">
        <f>"评估人员："&amp;#REF!</f>
        <v>#REF!</v>
      </c>
    </row>
    <row r="31" customHeight="1" spans="1:1">
      <c r="A31" s="124" t="e">
        <f>CONCATENATE(#REF!,#REF!,#REF!,#REF!,#REF!,#REF!,#REF!)</f>
        <v>#REF!</v>
      </c>
    </row>
  </sheetData>
  <sheetProtection formatCells="0" formatColumns="0" formatRows="0" insertRows="0" insertColumns="0" deleteColumns="0" deleteRows="0" sort="0"/>
  <mergeCells count="3">
    <mergeCell ref="A2:J2"/>
    <mergeCell ref="A3:J3"/>
    <mergeCell ref="A29:B29"/>
  </mergeCells>
  <hyperlinks>
    <hyperlink ref="B1" location="'3-1货币汇总表'!B7" display="返回"/>
    <hyperlink ref="A1" location="索引目录!E6" display="返回索引页"/>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ignoredErrors>
    <ignoredError sqref="I7:J7 I29:J29 J8:J19 J20:J27 J28" unlocked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L30"/>
  <sheetViews>
    <sheetView topLeftCell="A25" workbookViewId="0">
      <selection activeCell="D56" sqref="D56"/>
    </sheetView>
  </sheetViews>
  <sheetFormatPr defaultColWidth="9" defaultRowHeight="15.75" customHeight="1"/>
  <cols>
    <col min="1" max="1" width="4.75" style="99" customWidth="1"/>
    <col min="2" max="2" width="15" style="99" customWidth="1"/>
    <col min="3" max="3" width="17" style="99" customWidth="1"/>
    <col min="4" max="4" width="6.75" style="99" customWidth="1"/>
    <col min="5" max="5" width="10.625" style="99" customWidth="1"/>
    <col min="6" max="6" width="12" style="99" customWidth="1"/>
    <col min="7" max="7" width="13.75" style="99" hidden="1" customWidth="1" outlineLevel="1"/>
    <col min="8" max="8" width="13.25" style="99" customWidth="1" collapsed="1"/>
    <col min="9" max="9" width="13.75" style="99" customWidth="1"/>
    <col min="10" max="10" width="12" style="99" customWidth="1"/>
    <col min="11" max="11" width="11.375" style="99" customWidth="1"/>
    <col min="12" max="16384" width="9" style="99"/>
  </cols>
  <sheetData>
    <row r="1" spans="1:11">
      <c r="A1" s="100" t="s">
        <v>207</v>
      </c>
      <c r="B1" s="231" t="s">
        <v>479</v>
      </c>
      <c r="C1" s="102"/>
      <c r="D1" s="102"/>
      <c r="E1" s="102"/>
      <c r="F1" s="102"/>
      <c r="G1" s="102"/>
      <c r="H1" s="102"/>
      <c r="I1" s="102"/>
      <c r="J1" s="102"/>
      <c r="K1" s="102"/>
    </row>
    <row r="2" s="97" customFormat="1" ht="30" customHeight="1" spans="1:11">
      <c r="A2" s="103" t="s">
        <v>557</v>
      </c>
      <c r="B2" s="104"/>
      <c r="C2" s="104"/>
      <c r="D2" s="104"/>
      <c r="E2" s="104"/>
      <c r="F2" s="104"/>
      <c r="G2" s="104"/>
      <c r="H2" s="104"/>
      <c r="I2" s="104"/>
      <c r="J2" s="104"/>
      <c r="K2" s="104"/>
    </row>
    <row r="3" ht="14.1" customHeight="1" spans="1:11">
      <c r="A3" s="105" t="e">
        <f>CONCATENATE(#REF!,#REF!,#REF!,#REF!,#REF!,#REF!,#REF!)</f>
        <v>#REF!</v>
      </c>
      <c r="B3" s="105"/>
      <c r="C3" s="105"/>
      <c r="D3" s="105"/>
      <c r="E3" s="105"/>
      <c r="F3" s="105"/>
      <c r="G3" s="105"/>
      <c r="H3" s="105"/>
      <c r="I3" s="658"/>
      <c r="J3" s="658"/>
      <c r="K3" s="658"/>
    </row>
    <row r="4" ht="14.1" customHeight="1" spans="1:12">
      <c r="A4" s="105"/>
      <c r="B4" s="105"/>
      <c r="C4" s="105"/>
      <c r="D4" s="105"/>
      <c r="E4" s="105"/>
      <c r="F4" s="105"/>
      <c r="G4" s="105"/>
      <c r="H4" s="105"/>
      <c r="I4" s="658"/>
      <c r="J4" s="658"/>
      <c r="L4" s="659" t="s">
        <v>558</v>
      </c>
    </row>
    <row r="5" customHeight="1" spans="1:12">
      <c r="A5" s="107" t="e">
        <f>#REF!&amp;#REF!</f>
        <v>#REF!</v>
      </c>
      <c r="L5" s="590" t="s">
        <v>236</v>
      </c>
    </row>
    <row r="6" s="651" customFormat="1" customHeight="1" spans="1:12">
      <c r="A6" s="652" t="s">
        <v>312</v>
      </c>
      <c r="B6" s="652" t="s">
        <v>559</v>
      </c>
      <c r="C6" s="652" t="s">
        <v>560</v>
      </c>
      <c r="D6" s="652" t="s">
        <v>552</v>
      </c>
      <c r="E6" s="652" t="s">
        <v>553</v>
      </c>
      <c r="F6" s="652" t="s">
        <v>554</v>
      </c>
      <c r="G6" s="660" t="s">
        <v>483</v>
      </c>
      <c r="H6" s="656" t="s">
        <v>346</v>
      </c>
      <c r="I6" s="652" t="s">
        <v>484</v>
      </c>
      <c r="J6" s="652" t="s">
        <v>485</v>
      </c>
      <c r="K6" s="652" t="s">
        <v>555</v>
      </c>
      <c r="L6" s="668" t="s">
        <v>340</v>
      </c>
    </row>
    <row r="7" s="651" customFormat="1" customHeight="1" spans="1:12">
      <c r="A7" s="652">
        <v>1</v>
      </c>
      <c r="B7" s="34"/>
      <c r="C7" s="661"/>
      <c r="D7" s="652"/>
      <c r="E7" s="117"/>
      <c r="F7" s="117"/>
      <c r="G7" s="662"/>
      <c r="H7" s="663"/>
      <c r="I7" s="663"/>
      <c r="J7" s="236" t="str">
        <f>IF(H7=0,"",(I7-H7))</f>
        <v/>
      </c>
      <c r="K7" s="236" t="str">
        <f>IF(H7=0,"",(I7-H7)/H7*100)</f>
        <v/>
      </c>
      <c r="L7" s="668"/>
    </row>
    <row r="8" customHeight="1" spans="1:12">
      <c r="A8" s="652">
        <v>2</v>
      </c>
      <c r="B8" s="34"/>
      <c r="C8" s="661"/>
      <c r="D8" s="652"/>
      <c r="E8" s="236"/>
      <c r="F8" s="664"/>
      <c r="G8" s="665"/>
      <c r="H8" s="663"/>
      <c r="I8" s="663"/>
      <c r="J8" s="236" t="str">
        <f>IF(H8=0,"",(I8-H8))</f>
        <v/>
      </c>
      <c r="K8" s="236" t="str">
        <f>IF(H8=0,"",(I8-H8)/H8*100)</f>
        <v/>
      </c>
      <c r="L8" s="633"/>
    </row>
    <row r="9" customHeight="1" spans="1:12">
      <c r="A9" s="652">
        <v>3</v>
      </c>
      <c r="B9" s="34"/>
      <c r="C9" s="661"/>
      <c r="D9" s="652"/>
      <c r="E9" s="236"/>
      <c r="F9" s="664"/>
      <c r="G9" s="665"/>
      <c r="H9" s="663"/>
      <c r="I9" s="663"/>
      <c r="J9" s="236" t="str">
        <f t="shared" ref="J9:J19" si="0">IF(H9=0,"",(I9-H9))</f>
        <v/>
      </c>
      <c r="K9" s="236" t="str">
        <f t="shared" ref="K9:K19" si="1">IF(H9=0,"",(I9-H9)/H9*100)</f>
        <v/>
      </c>
      <c r="L9" s="633"/>
    </row>
    <row r="10" customHeight="1" spans="1:12">
      <c r="A10" s="652">
        <v>4</v>
      </c>
      <c r="B10" s="34"/>
      <c r="C10" s="661"/>
      <c r="D10" s="652"/>
      <c r="E10" s="236"/>
      <c r="F10" s="664"/>
      <c r="G10" s="665"/>
      <c r="H10" s="663"/>
      <c r="I10" s="663"/>
      <c r="J10" s="236" t="str">
        <f t="shared" si="0"/>
        <v/>
      </c>
      <c r="K10" s="236" t="str">
        <f t="shared" si="1"/>
        <v/>
      </c>
      <c r="L10" s="633"/>
    </row>
    <row r="11" customHeight="1" spans="1:12">
      <c r="A11" s="652">
        <v>5</v>
      </c>
      <c r="B11" s="34"/>
      <c r="C11" s="661"/>
      <c r="D11" s="652"/>
      <c r="E11" s="236"/>
      <c r="F11" s="664"/>
      <c r="G11" s="665"/>
      <c r="H11" s="663"/>
      <c r="I11" s="663"/>
      <c r="J11" s="236" t="str">
        <f t="shared" si="0"/>
        <v/>
      </c>
      <c r="K11" s="236" t="str">
        <f t="shared" si="1"/>
        <v/>
      </c>
      <c r="L11" s="633"/>
    </row>
    <row r="12" customHeight="1" spans="1:12">
      <c r="A12" s="652">
        <v>6</v>
      </c>
      <c r="B12" s="34"/>
      <c r="C12" s="661"/>
      <c r="D12" s="652"/>
      <c r="E12" s="236"/>
      <c r="F12" s="664"/>
      <c r="G12" s="665"/>
      <c r="H12" s="663"/>
      <c r="I12" s="663"/>
      <c r="J12" s="236" t="str">
        <f t="shared" si="0"/>
        <v/>
      </c>
      <c r="K12" s="236" t="str">
        <f t="shared" si="1"/>
        <v/>
      </c>
      <c r="L12" s="633"/>
    </row>
    <row r="13" customHeight="1" spans="1:12">
      <c r="A13" s="652">
        <v>7</v>
      </c>
      <c r="B13" s="34"/>
      <c r="C13" s="661"/>
      <c r="D13" s="652"/>
      <c r="E13" s="236"/>
      <c r="F13" s="666"/>
      <c r="G13" s="665"/>
      <c r="H13" s="663"/>
      <c r="I13" s="663"/>
      <c r="J13" s="236" t="str">
        <f t="shared" si="0"/>
        <v/>
      </c>
      <c r="K13" s="236" t="str">
        <f t="shared" si="1"/>
        <v/>
      </c>
      <c r="L13" s="633"/>
    </row>
    <row r="14" customHeight="1" spans="1:12">
      <c r="A14" s="652">
        <v>8</v>
      </c>
      <c r="B14" s="34"/>
      <c r="C14" s="661"/>
      <c r="D14" s="652"/>
      <c r="E14" s="236"/>
      <c r="F14" s="664"/>
      <c r="G14" s="665"/>
      <c r="H14" s="663"/>
      <c r="I14" s="663"/>
      <c r="J14" s="236" t="str">
        <f t="shared" si="0"/>
        <v/>
      </c>
      <c r="K14" s="236" t="str">
        <f t="shared" si="1"/>
        <v/>
      </c>
      <c r="L14" s="633"/>
    </row>
    <row r="15" customHeight="1" spans="1:12">
      <c r="A15" s="652">
        <v>9</v>
      </c>
      <c r="B15" s="34"/>
      <c r="C15" s="661"/>
      <c r="D15" s="652"/>
      <c r="E15" s="236"/>
      <c r="F15" s="664"/>
      <c r="G15" s="665"/>
      <c r="H15" s="663"/>
      <c r="I15" s="663"/>
      <c r="J15" s="236" t="str">
        <f t="shared" si="0"/>
        <v/>
      </c>
      <c r="K15" s="236" t="str">
        <f t="shared" si="1"/>
        <v/>
      </c>
      <c r="L15" s="633"/>
    </row>
    <row r="16" customHeight="1" spans="1:12">
      <c r="A16" s="652">
        <v>10</v>
      </c>
      <c r="B16" s="34"/>
      <c r="C16" s="661"/>
      <c r="D16" s="652"/>
      <c r="E16" s="236"/>
      <c r="F16" s="664"/>
      <c r="G16" s="665"/>
      <c r="H16" s="663"/>
      <c r="I16" s="663"/>
      <c r="J16" s="236" t="str">
        <f t="shared" si="0"/>
        <v/>
      </c>
      <c r="K16" s="236" t="str">
        <f t="shared" si="1"/>
        <v/>
      </c>
      <c r="L16" s="633"/>
    </row>
    <row r="17" customHeight="1" spans="1:12">
      <c r="A17" s="652">
        <v>11</v>
      </c>
      <c r="B17" s="34"/>
      <c r="C17" s="661"/>
      <c r="D17" s="652"/>
      <c r="E17" s="236"/>
      <c r="F17" s="664"/>
      <c r="G17" s="665"/>
      <c r="H17" s="663"/>
      <c r="I17" s="663"/>
      <c r="J17" s="236" t="str">
        <f t="shared" si="0"/>
        <v/>
      </c>
      <c r="K17" s="236" t="str">
        <f t="shared" si="1"/>
        <v/>
      </c>
      <c r="L17" s="633"/>
    </row>
    <row r="18" customHeight="1" spans="1:12">
      <c r="A18" s="652">
        <v>12</v>
      </c>
      <c r="B18" s="34"/>
      <c r="C18" s="661"/>
      <c r="D18" s="652"/>
      <c r="E18" s="236"/>
      <c r="F18" s="664"/>
      <c r="G18" s="665"/>
      <c r="H18" s="663"/>
      <c r="I18" s="663"/>
      <c r="J18" s="236" t="str">
        <f t="shared" si="0"/>
        <v/>
      </c>
      <c r="K18" s="236" t="str">
        <f t="shared" si="1"/>
        <v/>
      </c>
      <c r="L18" s="633"/>
    </row>
    <row r="19" customHeight="1" spans="1:12">
      <c r="A19" s="652">
        <v>13</v>
      </c>
      <c r="B19" s="34"/>
      <c r="C19" s="661"/>
      <c r="D19" s="652"/>
      <c r="E19" s="236"/>
      <c r="F19" s="664"/>
      <c r="G19" s="665"/>
      <c r="H19" s="663"/>
      <c r="I19" s="663"/>
      <c r="J19" s="236" t="str">
        <f t="shared" si="0"/>
        <v/>
      </c>
      <c r="K19" s="236" t="str">
        <f t="shared" si="1"/>
        <v/>
      </c>
      <c r="L19" s="633"/>
    </row>
    <row r="20" customHeight="1" spans="1:12">
      <c r="A20" s="117"/>
      <c r="B20" s="655"/>
      <c r="C20" s="112"/>
      <c r="D20" s="112"/>
      <c r="E20" s="236"/>
      <c r="F20" s="664"/>
      <c r="G20" s="654"/>
      <c r="H20" s="236"/>
      <c r="I20" s="236"/>
      <c r="J20" s="236" t="str">
        <f t="shared" ref="J20:J28" si="2">IF(H20=0,"",(I20-H20))</f>
        <v/>
      </c>
      <c r="K20" s="236" t="str">
        <f t="shared" ref="K20:K28" si="3">IF(H20=0,"",(I20-H20)/H20*100)</f>
        <v/>
      </c>
      <c r="L20" s="633"/>
    </row>
    <row r="21" customHeight="1" spans="1:12">
      <c r="A21" s="117"/>
      <c r="B21" s="655"/>
      <c r="C21" s="112"/>
      <c r="D21" s="112"/>
      <c r="E21" s="236"/>
      <c r="F21" s="664"/>
      <c r="G21" s="654"/>
      <c r="H21" s="236"/>
      <c r="I21" s="236"/>
      <c r="J21" s="236" t="str">
        <f t="shared" si="2"/>
        <v/>
      </c>
      <c r="K21" s="236" t="str">
        <f t="shared" si="3"/>
        <v/>
      </c>
      <c r="L21" s="633"/>
    </row>
    <row r="22" customHeight="1" spans="1:12">
      <c r="A22" s="117"/>
      <c r="B22" s="655"/>
      <c r="C22" s="112"/>
      <c r="D22" s="112"/>
      <c r="E22" s="236"/>
      <c r="F22" s="664"/>
      <c r="G22" s="654"/>
      <c r="H22" s="236"/>
      <c r="I22" s="236"/>
      <c r="J22" s="236" t="str">
        <f t="shared" si="2"/>
        <v/>
      </c>
      <c r="K22" s="236" t="str">
        <f t="shared" si="3"/>
        <v/>
      </c>
      <c r="L22" s="633"/>
    </row>
    <row r="23" customHeight="1" spans="1:12">
      <c r="A23" s="117"/>
      <c r="B23" s="655"/>
      <c r="C23" s="112"/>
      <c r="D23" s="112"/>
      <c r="E23" s="236"/>
      <c r="F23" s="664"/>
      <c r="G23" s="654"/>
      <c r="H23" s="236"/>
      <c r="I23" s="236"/>
      <c r="J23" s="236" t="str">
        <f t="shared" si="2"/>
        <v/>
      </c>
      <c r="K23" s="236" t="str">
        <f t="shared" si="3"/>
        <v/>
      </c>
      <c r="L23" s="633"/>
    </row>
    <row r="24" customHeight="1" spans="1:12">
      <c r="A24" s="117"/>
      <c r="B24" s="655"/>
      <c r="C24" s="112"/>
      <c r="D24" s="112"/>
      <c r="E24" s="236"/>
      <c r="F24" s="664"/>
      <c r="G24" s="654"/>
      <c r="H24" s="236"/>
      <c r="I24" s="236"/>
      <c r="J24" s="236" t="str">
        <f t="shared" si="2"/>
        <v/>
      </c>
      <c r="K24" s="236" t="str">
        <f t="shared" si="3"/>
        <v/>
      </c>
      <c r="L24" s="633"/>
    </row>
    <row r="25" customHeight="1" spans="1:12">
      <c r="A25" s="117"/>
      <c r="B25" s="655"/>
      <c r="C25" s="112"/>
      <c r="D25" s="112"/>
      <c r="E25" s="236"/>
      <c r="F25" s="664"/>
      <c r="G25" s="654"/>
      <c r="H25" s="236"/>
      <c r="I25" s="236"/>
      <c r="J25" s="236" t="str">
        <f t="shared" si="2"/>
        <v/>
      </c>
      <c r="K25" s="236" t="str">
        <f t="shared" si="3"/>
        <v/>
      </c>
      <c r="L25" s="633"/>
    </row>
    <row r="26" customHeight="1" spans="1:12">
      <c r="A26" s="117"/>
      <c r="B26" s="655"/>
      <c r="C26" s="112"/>
      <c r="D26" s="112"/>
      <c r="E26" s="236"/>
      <c r="F26" s="664"/>
      <c r="G26" s="654"/>
      <c r="H26" s="236"/>
      <c r="I26" s="236"/>
      <c r="J26" s="236" t="str">
        <f t="shared" si="2"/>
        <v/>
      </c>
      <c r="K26" s="236" t="str">
        <f t="shared" si="3"/>
        <v/>
      </c>
      <c r="L26" s="633"/>
    </row>
    <row r="27" customHeight="1" spans="1:12">
      <c r="A27" s="117"/>
      <c r="B27" s="655"/>
      <c r="C27" s="112"/>
      <c r="D27" s="112"/>
      <c r="E27" s="236"/>
      <c r="F27" s="664"/>
      <c r="G27" s="654"/>
      <c r="H27" s="236"/>
      <c r="I27" s="236"/>
      <c r="J27" s="236" t="str">
        <f t="shared" si="2"/>
        <v/>
      </c>
      <c r="K27" s="236" t="str">
        <f t="shared" si="3"/>
        <v/>
      </c>
      <c r="L27" s="633"/>
    </row>
    <row r="28" customHeight="1" spans="1:12">
      <c r="A28" s="622" t="s">
        <v>556</v>
      </c>
      <c r="B28" s="656"/>
      <c r="C28" s="119"/>
      <c r="D28" s="119"/>
      <c r="E28" s="236"/>
      <c r="F28" s="664"/>
      <c r="G28" s="667">
        <f>SUM(G7:G27)</f>
        <v>0</v>
      </c>
      <c r="H28" s="115">
        <f>SUM(H7:H27)</f>
        <v>0</v>
      </c>
      <c r="I28" s="115">
        <f>SUM(I7:I27)</f>
        <v>0</v>
      </c>
      <c r="J28" s="115" t="str">
        <f t="shared" si="2"/>
        <v/>
      </c>
      <c r="K28" s="115" t="str">
        <f t="shared" si="3"/>
        <v/>
      </c>
      <c r="L28" s="633"/>
    </row>
    <row r="29" customHeight="1" spans="1:8">
      <c r="A29" s="124" t="e">
        <f>#REF!&amp;#REF!</f>
        <v>#REF!</v>
      </c>
      <c r="H29" s="107" t="e">
        <f>"评估人员："&amp;#REF!</f>
        <v>#REF!</v>
      </c>
    </row>
    <row r="30" customHeight="1" spans="1:1">
      <c r="A30" s="124" t="e">
        <f>CONCATENATE(#REF!,#REF!,#REF!,#REF!,#REF!,#REF!,#REF!)</f>
        <v>#REF!</v>
      </c>
    </row>
  </sheetData>
  <sheetProtection formatCells="0" formatColumns="0" formatRows="0" insertRows="0" insertColumns="0" deleteColumns="0" deleteRows="0" sort="0" autoFilter="0"/>
  <mergeCells count="3">
    <mergeCell ref="A2:K2"/>
    <mergeCell ref="A3:K3"/>
    <mergeCell ref="A28:B28"/>
  </mergeCells>
  <hyperlinks>
    <hyperlink ref="B1" location="'3-1货币汇总表'!B8" display="返回"/>
    <hyperlink ref="A1" location="索引目录!E7" display="返回索引页"/>
  </hyperlinks>
  <printOptions horizontalCentered="1"/>
  <pageMargins left="0.551181102362205" right="0.551181102362205"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ignoredErrors>
    <ignoredError sqref="J7:K10 J11:K28" unlockedFormula="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L31"/>
  <sheetViews>
    <sheetView workbookViewId="0">
      <selection activeCell="D56" sqref="D56"/>
    </sheetView>
  </sheetViews>
  <sheetFormatPr defaultColWidth="9" defaultRowHeight="15.75" customHeight="1"/>
  <cols>
    <col min="1" max="1" width="5.375" style="99" customWidth="1"/>
    <col min="2" max="2" width="13.625" style="99" customWidth="1"/>
    <col min="3" max="3" width="8.375" style="99" customWidth="1"/>
    <col min="4" max="4" width="9" style="99"/>
    <col min="5" max="5" width="11.625" style="99" customWidth="1"/>
    <col min="6" max="6" width="12.25" style="99" customWidth="1"/>
    <col min="7" max="7" width="13.25" style="99" hidden="1" customWidth="1" outlineLevel="1"/>
    <col min="8" max="8" width="15.125" style="99" customWidth="1" collapsed="1"/>
    <col min="9" max="9" width="14.25" style="99" customWidth="1"/>
    <col min="10" max="10" width="13.375" style="99" customWidth="1"/>
    <col min="11" max="11" width="9.625" style="99" customWidth="1"/>
    <col min="12" max="16384" width="9" style="99"/>
  </cols>
  <sheetData>
    <row r="1" spans="1:12">
      <c r="A1" s="100" t="s">
        <v>207</v>
      </c>
      <c r="B1" s="231" t="s">
        <v>479</v>
      </c>
      <c r="C1" s="102"/>
      <c r="D1" s="102"/>
      <c r="E1" s="102"/>
      <c r="F1" s="102"/>
      <c r="G1" s="102"/>
      <c r="H1" s="102"/>
      <c r="I1" s="102"/>
      <c r="J1" s="102"/>
      <c r="K1" s="102"/>
      <c r="L1" s="102"/>
    </row>
    <row r="2" s="97" customFormat="1" ht="30" customHeight="1" spans="1:12">
      <c r="A2" s="103" t="s">
        <v>561</v>
      </c>
      <c r="B2" s="104"/>
      <c r="C2" s="104"/>
      <c r="D2" s="104"/>
      <c r="E2" s="104"/>
      <c r="F2" s="104"/>
      <c r="G2" s="104"/>
      <c r="H2" s="104"/>
      <c r="I2" s="104"/>
      <c r="J2" s="104"/>
      <c r="K2" s="104"/>
      <c r="L2" s="104"/>
    </row>
    <row r="3" ht="14.1" customHeight="1" spans="1:12">
      <c r="A3" s="105" t="e">
        <f>CONCATENATE(#REF!,#REF!,#REF!,#REF!,#REF!,#REF!,#REF!)</f>
        <v>#REF!</v>
      </c>
      <c r="B3" s="105"/>
      <c r="C3" s="105"/>
      <c r="D3" s="105"/>
      <c r="E3" s="105"/>
      <c r="F3" s="105"/>
      <c r="G3" s="105"/>
      <c r="H3" s="105"/>
      <c r="I3" s="658"/>
      <c r="J3" s="658"/>
      <c r="K3" s="658"/>
      <c r="L3" s="658"/>
    </row>
    <row r="4" ht="14.1" customHeight="1" spans="1:12">
      <c r="A4" s="105"/>
      <c r="B4" s="105"/>
      <c r="C4" s="105"/>
      <c r="D4" s="105"/>
      <c r="E4" s="105"/>
      <c r="F4" s="105"/>
      <c r="G4" s="105"/>
      <c r="H4" s="105"/>
      <c r="I4" s="658"/>
      <c r="J4" s="658"/>
      <c r="K4" s="658"/>
      <c r="L4" s="659" t="s">
        <v>562</v>
      </c>
    </row>
    <row r="5" customHeight="1" spans="1:12">
      <c r="A5" s="107" t="e">
        <f>#REF!&amp;#REF!</f>
        <v>#REF!</v>
      </c>
      <c r="L5" s="590" t="s">
        <v>236</v>
      </c>
    </row>
    <row r="6" s="651" customFormat="1" customHeight="1" spans="1:12">
      <c r="A6" s="652" t="s">
        <v>312</v>
      </c>
      <c r="B6" s="652" t="s">
        <v>563</v>
      </c>
      <c r="C6" s="652" t="s">
        <v>564</v>
      </c>
      <c r="D6" s="652" t="s">
        <v>552</v>
      </c>
      <c r="E6" s="652" t="s">
        <v>553</v>
      </c>
      <c r="F6" s="652" t="s">
        <v>554</v>
      </c>
      <c r="G6" s="110" t="s">
        <v>483</v>
      </c>
      <c r="H6" s="652" t="s">
        <v>346</v>
      </c>
      <c r="I6" s="652" t="s">
        <v>484</v>
      </c>
      <c r="J6" s="652" t="s">
        <v>485</v>
      </c>
      <c r="K6" s="652" t="s">
        <v>555</v>
      </c>
      <c r="L6" s="652" t="s">
        <v>340</v>
      </c>
    </row>
    <row r="7" customHeight="1" spans="1:12">
      <c r="A7" s="117">
        <v>1</v>
      </c>
      <c r="B7" s="612"/>
      <c r="C7" s="612"/>
      <c r="D7" s="652"/>
      <c r="E7" s="236"/>
      <c r="F7" s="653"/>
      <c r="G7" s="654"/>
      <c r="H7" s="236"/>
      <c r="I7" s="236"/>
      <c r="J7" s="236" t="str">
        <f>IF(H7=0,"",(I7-H7))</f>
        <v/>
      </c>
      <c r="K7" s="236" t="str">
        <f>IF(H7=0,"",(I7-H7)/H7*100)</f>
        <v/>
      </c>
      <c r="L7" s="633"/>
    </row>
    <row r="8" customHeight="1" spans="1:12">
      <c r="A8" s="117">
        <v>2</v>
      </c>
      <c r="B8" s="612"/>
      <c r="C8" s="612"/>
      <c r="D8" s="652"/>
      <c r="E8" s="236"/>
      <c r="F8" s="653"/>
      <c r="G8" s="654"/>
      <c r="H8" s="236"/>
      <c r="I8" s="236"/>
      <c r="J8" s="236" t="str">
        <f>IF(H8=0,"",(I8-H8))</f>
        <v/>
      </c>
      <c r="K8" s="236" t="str">
        <f>IF(H8=0,"",(I8-H8)/H8*100)</f>
        <v/>
      </c>
      <c r="L8" s="633"/>
    </row>
    <row r="9" customHeight="1" spans="1:12">
      <c r="A9" s="117">
        <v>3</v>
      </c>
      <c r="B9" s="612"/>
      <c r="C9" s="612"/>
      <c r="D9" s="652"/>
      <c r="E9" s="236"/>
      <c r="F9" s="653"/>
      <c r="G9" s="654"/>
      <c r="H9" s="236"/>
      <c r="I9" s="236"/>
      <c r="J9" s="236" t="str">
        <f t="shared" ref="J9:J24" si="0">IF(H9=0,"",(I9-H9))</f>
        <v/>
      </c>
      <c r="K9" s="236" t="str">
        <f t="shared" ref="K9:K29" si="1">IF(H9=0,"",(I9-H9)/H9*100)</f>
        <v/>
      </c>
      <c r="L9" s="633"/>
    </row>
    <row r="10" customHeight="1" spans="1:12">
      <c r="A10" s="117"/>
      <c r="B10" s="655"/>
      <c r="C10" s="655"/>
      <c r="D10" s="117"/>
      <c r="E10" s="236"/>
      <c r="F10" s="653"/>
      <c r="G10" s="234"/>
      <c r="H10" s="235"/>
      <c r="I10" s="236"/>
      <c r="J10" s="236" t="str">
        <f t="shared" si="0"/>
        <v/>
      </c>
      <c r="K10" s="236" t="str">
        <f t="shared" si="1"/>
        <v/>
      </c>
      <c r="L10" s="633"/>
    </row>
    <row r="11" customHeight="1" spans="1:12">
      <c r="A11" s="117"/>
      <c r="B11" s="655"/>
      <c r="C11" s="655"/>
      <c r="D11" s="117"/>
      <c r="E11" s="236"/>
      <c r="F11" s="653"/>
      <c r="G11" s="234"/>
      <c r="H11" s="235"/>
      <c r="I11" s="236"/>
      <c r="J11" s="236" t="str">
        <f t="shared" si="0"/>
        <v/>
      </c>
      <c r="K11" s="236" t="str">
        <f t="shared" si="1"/>
        <v/>
      </c>
      <c r="L11" s="633"/>
    </row>
    <row r="12" customHeight="1" spans="1:12">
      <c r="A12" s="117"/>
      <c r="B12" s="655"/>
      <c r="C12" s="655"/>
      <c r="D12" s="117"/>
      <c r="E12" s="236"/>
      <c r="F12" s="653"/>
      <c r="G12" s="234"/>
      <c r="H12" s="235"/>
      <c r="I12" s="236"/>
      <c r="J12" s="236" t="str">
        <f t="shared" si="0"/>
        <v/>
      </c>
      <c r="K12" s="236" t="str">
        <f t="shared" si="1"/>
        <v/>
      </c>
      <c r="L12" s="633"/>
    </row>
    <row r="13" customHeight="1" spans="1:12">
      <c r="A13" s="117"/>
      <c r="B13" s="655"/>
      <c r="C13" s="655"/>
      <c r="D13" s="117"/>
      <c r="E13" s="236"/>
      <c r="F13" s="653"/>
      <c r="G13" s="234"/>
      <c r="H13" s="235"/>
      <c r="I13" s="236"/>
      <c r="J13" s="236" t="str">
        <f t="shared" si="0"/>
        <v/>
      </c>
      <c r="K13" s="236" t="str">
        <f t="shared" si="1"/>
        <v/>
      </c>
      <c r="L13" s="633"/>
    </row>
    <row r="14" customHeight="1" spans="1:12">
      <c r="A14" s="117"/>
      <c r="B14" s="655"/>
      <c r="C14" s="655"/>
      <c r="D14" s="117"/>
      <c r="E14" s="236"/>
      <c r="F14" s="653"/>
      <c r="G14" s="234"/>
      <c r="H14" s="235"/>
      <c r="I14" s="236"/>
      <c r="J14" s="236" t="str">
        <f t="shared" si="0"/>
        <v/>
      </c>
      <c r="K14" s="236" t="str">
        <f t="shared" si="1"/>
        <v/>
      </c>
      <c r="L14" s="633"/>
    </row>
    <row r="15" customHeight="1" spans="1:12">
      <c r="A15" s="117"/>
      <c r="B15" s="655"/>
      <c r="C15" s="655"/>
      <c r="D15" s="117"/>
      <c r="E15" s="236"/>
      <c r="F15" s="653"/>
      <c r="G15" s="234"/>
      <c r="H15" s="235"/>
      <c r="I15" s="236"/>
      <c r="J15" s="236" t="str">
        <f t="shared" si="0"/>
        <v/>
      </c>
      <c r="K15" s="236" t="str">
        <f t="shared" si="1"/>
        <v/>
      </c>
      <c r="L15" s="633"/>
    </row>
    <row r="16" customHeight="1" spans="1:12">
      <c r="A16" s="117"/>
      <c r="B16" s="655"/>
      <c r="C16" s="655"/>
      <c r="D16" s="117"/>
      <c r="E16" s="236"/>
      <c r="F16" s="653"/>
      <c r="G16" s="234"/>
      <c r="H16" s="235"/>
      <c r="I16" s="236"/>
      <c r="J16" s="236" t="str">
        <f t="shared" si="0"/>
        <v/>
      </c>
      <c r="K16" s="236" t="str">
        <f t="shared" si="1"/>
        <v/>
      </c>
      <c r="L16" s="633"/>
    </row>
    <row r="17" customHeight="1" spans="1:12">
      <c r="A17" s="117"/>
      <c r="B17" s="655"/>
      <c r="C17" s="655"/>
      <c r="D17" s="117"/>
      <c r="E17" s="236"/>
      <c r="F17" s="653"/>
      <c r="G17" s="234"/>
      <c r="H17" s="235"/>
      <c r="I17" s="236"/>
      <c r="J17" s="236" t="str">
        <f t="shared" si="0"/>
        <v/>
      </c>
      <c r="K17" s="236" t="str">
        <f t="shared" si="1"/>
        <v/>
      </c>
      <c r="L17" s="633"/>
    </row>
    <row r="18" customHeight="1" spans="1:12">
      <c r="A18" s="117"/>
      <c r="B18" s="655"/>
      <c r="C18" s="655"/>
      <c r="D18" s="117"/>
      <c r="E18" s="236"/>
      <c r="F18" s="653"/>
      <c r="G18" s="234"/>
      <c r="H18" s="235"/>
      <c r="I18" s="236"/>
      <c r="J18" s="236" t="str">
        <f t="shared" si="0"/>
        <v/>
      </c>
      <c r="K18" s="236" t="str">
        <f t="shared" si="1"/>
        <v/>
      </c>
      <c r="L18" s="633"/>
    </row>
    <row r="19" customHeight="1" spans="1:12">
      <c r="A19" s="117"/>
      <c r="B19" s="655"/>
      <c r="C19" s="655"/>
      <c r="D19" s="117"/>
      <c r="E19" s="236"/>
      <c r="F19" s="653"/>
      <c r="G19" s="234"/>
      <c r="H19" s="235"/>
      <c r="I19" s="236"/>
      <c r="J19" s="236" t="str">
        <f t="shared" si="0"/>
        <v/>
      </c>
      <c r="K19" s="236" t="str">
        <f t="shared" si="1"/>
        <v/>
      </c>
      <c r="L19" s="633"/>
    </row>
    <row r="20" customHeight="1" spans="1:12">
      <c r="A20" s="117"/>
      <c r="B20" s="655"/>
      <c r="C20" s="655"/>
      <c r="D20" s="117"/>
      <c r="E20" s="236"/>
      <c r="F20" s="653"/>
      <c r="G20" s="234"/>
      <c r="H20" s="235"/>
      <c r="I20" s="236"/>
      <c r="J20" s="236" t="str">
        <f t="shared" si="0"/>
        <v/>
      </c>
      <c r="K20" s="236" t="str">
        <f t="shared" si="1"/>
        <v/>
      </c>
      <c r="L20" s="633"/>
    </row>
    <row r="21" customHeight="1" spans="1:12">
      <c r="A21" s="117"/>
      <c r="B21" s="655"/>
      <c r="C21" s="655"/>
      <c r="D21" s="117"/>
      <c r="E21" s="236"/>
      <c r="F21" s="653"/>
      <c r="G21" s="234"/>
      <c r="H21" s="235"/>
      <c r="I21" s="236"/>
      <c r="J21" s="236" t="str">
        <f t="shared" si="0"/>
        <v/>
      </c>
      <c r="K21" s="236" t="str">
        <f t="shared" si="1"/>
        <v/>
      </c>
      <c r="L21" s="633"/>
    </row>
    <row r="22" customHeight="1" spans="1:12">
      <c r="A22" s="117"/>
      <c r="B22" s="655"/>
      <c r="C22" s="655"/>
      <c r="D22" s="117"/>
      <c r="E22" s="236"/>
      <c r="F22" s="653"/>
      <c r="G22" s="234"/>
      <c r="H22" s="235"/>
      <c r="I22" s="236"/>
      <c r="J22" s="236" t="str">
        <f t="shared" si="0"/>
        <v/>
      </c>
      <c r="K22" s="236" t="str">
        <f t="shared" si="1"/>
        <v/>
      </c>
      <c r="L22" s="633"/>
    </row>
    <row r="23" customHeight="1" spans="1:12">
      <c r="A23" s="117"/>
      <c r="B23" s="655"/>
      <c r="C23" s="655"/>
      <c r="D23" s="117"/>
      <c r="E23" s="236"/>
      <c r="F23" s="653"/>
      <c r="G23" s="234"/>
      <c r="H23" s="235"/>
      <c r="I23" s="236"/>
      <c r="J23" s="236" t="str">
        <f t="shared" si="0"/>
        <v/>
      </c>
      <c r="K23" s="236" t="str">
        <f t="shared" si="1"/>
        <v/>
      </c>
      <c r="L23" s="633"/>
    </row>
    <row r="24" customHeight="1" spans="1:12">
      <c r="A24" s="117"/>
      <c r="B24" s="655"/>
      <c r="C24" s="655"/>
      <c r="D24" s="117"/>
      <c r="E24" s="236"/>
      <c r="F24" s="653"/>
      <c r="G24" s="234"/>
      <c r="H24" s="235"/>
      <c r="I24" s="236"/>
      <c r="J24" s="236" t="str">
        <f t="shared" si="0"/>
        <v/>
      </c>
      <c r="K24" s="236" t="str">
        <f t="shared" si="1"/>
        <v/>
      </c>
      <c r="L24" s="633"/>
    </row>
    <row r="25" customHeight="1" spans="1:12">
      <c r="A25" s="117"/>
      <c r="B25" s="655"/>
      <c r="C25" s="655"/>
      <c r="D25" s="117"/>
      <c r="E25" s="236"/>
      <c r="F25" s="653"/>
      <c r="G25" s="234"/>
      <c r="H25" s="235"/>
      <c r="I25" s="236"/>
      <c r="J25" s="236"/>
      <c r="K25" s="236" t="str">
        <f t="shared" si="1"/>
        <v/>
      </c>
      <c r="L25" s="633"/>
    </row>
    <row r="26" customHeight="1" spans="1:12">
      <c r="A26" s="117"/>
      <c r="B26" s="655"/>
      <c r="C26" s="655"/>
      <c r="D26" s="117"/>
      <c r="E26" s="236"/>
      <c r="F26" s="653"/>
      <c r="G26" s="234"/>
      <c r="H26" s="235"/>
      <c r="I26" s="236"/>
      <c r="J26" s="236"/>
      <c r="K26" s="236" t="str">
        <f t="shared" si="1"/>
        <v/>
      </c>
      <c r="L26" s="633"/>
    </row>
    <row r="27" customHeight="1" spans="1:12">
      <c r="A27" s="117"/>
      <c r="B27" s="655"/>
      <c r="C27" s="655"/>
      <c r="D27" s="117"/>
      <c r="E27" s="236"/>
      <c r="F27" s="653"/>
      <c r="G27" s="234"/>
      <c r="H27" s="235"/>
      <c r="I27" s="236"/>
      <c r="J27" s="236"/>
      <c r="K27" s="236" t="str">
        <f t="shared" si="1"/>
        <v/>
      </c>
      <c r="L27" s="633"/>
    </row>
    <row r="28" customHeight="1" spans="1:12">
      <c r="A28" s="117"/>
      <c r="B28" s="655"/>
      <c r="C28" s="655"/>
      <c r="D28" s="117"/>
      <c r="E28" s="236"/>
      <c r="F28" s="653"/>
      <c r="G28" s="234"/>
      <c r="H28" s="235"/>
      <c r="I28" s="236"/>
      <c r="J28" s="236"/>
      <c r="K28" s="236" t="str">
        <f t="shared" si="1"/>
        <v/>
      </c>
      <c r="L28" s="633"/>
    </row>
    <row r="29" customHeight="1" spans="1:12">
      <c r="A29" s="622" t="s">
        <v>556</v>
      </c>
      <c r="B29" s="656"/>
      <c r="C29" s="119"/>
      <c r="D29" s="119"/>
      <c r="E29" s="236"/>
      <c r="F29" s="657"/>
      <c r="G29" s="113">
        <f>SUM(G7:G28)</f>
        <v>0</v>
      </c>
      <c r="H29" s="114">
        <f>SUM(H7:H28)</f>
        <v>0</v>
      </c>
      <c r="I29" s="115">
        <f>SUM(I7:I28)</f>
        <v>0</v>
      </c>
      <c r="J29" s="115">
        <f>SUM(J7:J28)</f>
        <v>0</v>
      </c>
      <c r="K29" s="115" t="str">
        <f t="shared" si="1"/>
        <v/>
      </c>
      <c r="L29" s="633"/>
    </row>
    <row r="30" customHeight="1" spans="1:8">
      <c r="A30" s="124" t="e">
        <f>#REF!&amp;#REF!</f>
        <v>#REF!</v>
      </c>
      <c r="H30" s="107" t="e">
        <f>"评估人员："&amp;#REF!</f>
        <v>#REF!</v>
      </c>
    </row>
    <row r="31" customHeight="1" spans="1:1">
      <c r="A31" s="124" t="e">
        <f>CONCATENATE(#REF!,#REF!,#REF!,#REF!,#REF!,#REF!,#REF!)</f>
        <v>#REF!</v>
      </c>
    </row>
  </sheetData>
  <sheetProtection formatCells="0" formatColumns="0" formatRows="0" insertRows="0" insertColumns="0" deleteColumns="0" deleteRows="0" autoFilter="0" pivotTables="0"/>
  <mergeCells count="3">
    <mergeCell ref="A2:L2"/>
    <mergeCell ref="A3:L3"/>
    <mergeCell ref="A29:B29"/>
  </mergeCells>
  <hyperlinks>
    <hyperlink ref="B1" location="'3-1货币汇总表'!B9" display="返回"/>
    <hyperlink ref="A1" location="索引目录!E8" display="返回索引页"/>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ignoredErrors>
    <ignoredError sqref="J7:K29" unlockedFormula="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C1" sqref="A$1:G$1048576"/>
    </sheetView>
  </sheetViews>
  <sheetFormatPr defaultColWidth="9" defaultRowHeight="15.75" customHeight="1" outlineLevelCol="6"/>
  <cols>
    <col min="1" max="1" width="9.5" style="157" customWidth="1"/>
    <col min="2" max="2" width="31.375" style="157" customWidth="1"/>
    <col min="3" max="3" width="19.25" style="157" customWidth="1" outlineLevel="1"/>
    <col min="4" max="4" width="19" style="157" customWidth="1"/>
    <col min="5" max="5" width="21.75" style="157" customWidth="1"/>
    <col min="6" max="6" width="19.75" style="157" customWidth="1"/>
    <col min="7" max="7" width="14.125" style="157" customWidth="1"/>
    <col min="8" max="16384" width="9" style="157"/>
  </cols>
  <sheetData>
    <row r="1" spans="1:7">
      <c r="A1" s="381" t="s">
        <v>207</v>
      </c>
      <c r="B1" s="483" t="s">
        <v>479</v>
      </c>
      <c r="C1" s="160"/>
      <c r="D1" s="160"/>
      <c r="E1" s="160"/>
      <c r="F1" s="160"/>
      <c r="G1" s="160"/>
    </row>
    <row r="2" s="154" customFormat="1" ht="30" customHeight="1" spans="1:7">
      <c r="A2" s="382" t="s">
        <v>565</v>
      </c>
      <c r="B2" s="416"/>
      <c r="C2" s="416"/>
      <c r="D2" s="416"/>
      <c r="E2" s="416"/>
      <c r="F2" s="416"/>
      <c r="G2" s="416"/>
    </row>
    <row r="3" ht="14.1" customHeight="1" spans="1:7">
      <c r="A3" s="383" t="e">
        <f>CONCATENATE(#REF!,#REF!,#REF!,#REF!,#REF!,#REF!,#REF!)</f>
        <v>#REF!</v>
      </c>
      <c r="B3" s="383"/>
      <c r="C3" s="383"/>
      <c r="D3" s="383"/>
      <c r="E3" s="383"/>
      <c r="F3" s="383"/>
      <c r="G3" s="383"/>
    </row>
    <row r="4" ht="14.1" customHeight="1" spans="1:7">
      <c r="A4" s="383"/>
      <c r="B4" s="383"/>
      <c r="C4" s="383"/>
      <c r="D4" s="383"/>
      <c r="E4" s="383"/>
      <c r="F4" s="383"/>
      <c r="G4" s="407" t="s">
        <v>566</v>
      </c>
    </row>
    <row r="5" customHeight="1" spans="1:7">
      <c r="A5" s="384" t="e">
        <f>#REF!&amp;#REF!</f>
        <v>#REF!</v>
      </c>
      <c r="G5" s="417" t="s">
        <v>236</v>
      </c>
    </row>
    <row r="6" s="415" customFormat="1" customHeight="1" spans="1:7">
      <c r="A6" s="418" t="s">
        <v>527</v>
      </c>
      <c r="B6" s="418" t="s">
        <v>482</v>
      </c>
      <c r="C6" s="560" t="s">
        <v>483</v>
      </c>
      <c r="D6" s="418" t="s">
        <v>346</v>
      </c>
      <c r="E6" s="418" t="s">
        <v>484</v>
      </c>
      <c r="F6" s="649" t="s">
        <v>485</v>
      </c>
      <c r="G6" s="418" t="s">
        <v>486</v>
      </c>
    </row>
    <row r="7" customHeight="1" spans="1:7">
      <c r="A7" s="418" t="s">
        <v>567</v>
      </c>
      <c r="B7" s="650" t="s">
        <v>568</v>
      </c>
      <c r="C7" s="403">
        <f>'3-2-1交易性-股票'!G28</f>
        <v>0</v>
      </c>
      <c r="D7" s="404">
        <f>'3-2-1交易性-股票'!H28</f>
        <v>0</v>
      </c>
      <c r="E7" s="402">
        <f>'3-2-1交易性-股票'!J28</f>
        <v>0</v>
      </c>
      <c r="F7" s="402">
        <f>E7-D7</f>
        <v>0</v>
      </c>
      <c r="G7" s="424" t="str">
        <f>IF(D7=0,"",F7/D7*100)</f>
        <v/>
      </c>
    </row>
    <row r="8" customHeight="1" spans="1:7">
      <c r="A8" s="418" t="s">
        <v>569</v>
      </c>
      <c r="B8" s="650" t="s">
        <v>570</v>
      </c>
      <c r="C8" s="403">
        <f>'3-2-2交易性-债券'!G28</f>
        <v>0</v>
      </c>
      <c r="D8" s="404">
        <f>'3-2-2交易性-债券'!I28</f>
        <v>0</v>
      </c>
      <c r="E8" s="402">
        <f>'3-2-2交易性-债券'!J28</f>
        <v>0</v>
      </c>
      <c r="F8" s="402">
        <f>E8-D8</f>
        <v>0</v>
      </c>
      <c r="G8" s="424" t="str">
        <f>IF(D8=0,"",F8/D8*100)</f>
        <v/>
      </c>
    </row>
    <row r="9" customHeight="1" spans="1:7">
      <c r="A9" s="418" t="s">
        <v>571</v>
      </c>
      <c r="B9" s="650" t="s">
        <v>572</v>
      </c>
      <c r="C9" s="403">
        <f>'3-2-3交易性-基金'!H28</f>
        <v>0</v>
      </c>
      <c r="D9" s="404">
        <f>'3-2-3交易性-基金'!I28</f>
        <v>0</v>
      </c>
      <c r="E9" s="402">
        <f>'3-2-3交易性-基金'!K28</f>
        <v>0</v>
      </c>
      <c r="F9" s="402">
        <f>E9-D9</f>
        <v>0</v>
      </c>
      <c r="G9" s="424" t="str">
        <f>IF(D9=0,"",F9/D9*100)</f>
        <v/>
      </c>
    </row>
    <row r="10" customHeight="1" spans="1:7">
      <c r="A10" s="390"/>
      <c r="B10" s="423"/>
      <c r="C10" s="398"/>
      <c r="D10" s="399"/>
      <c r="E10" s="397"/>
      <c r="F10" s="397"/>
      <c r="G10" s="397"/>
    </row>
    <row r="11" customHeight="1" spans="1:7">
      <c r="A11" s="390"/>
      <c r="B11" s="425"/>
      <c r="C11" s="398"/>
      <c r="D11" s="399"/>
      <c r="E11" s="397"/>
      <c r="F11" s="397"/>
      <c r="G11" s="397"/>
    </row>
    <row r="12" customHeight="1" spans="1:7">
      <c r="A12" s="390"/>
      <c r="B12" s="425"/>
      <c r="C12" s="398"/>
      <c r="D12" s="399"/>
      <c r="E12" s="397"/>
      <c r="F12" s="397"/>
      <c r="G12" s="397"/>
    </row>
    <row r="13" customHeight="1" spans="1:7">
      <c r="A13" s="390"/>
      <c r="B13" s="425"/>
      <c r="C13" s="398"/>
      <c r="D13" s="399"/>
      <c r="E13" s="397"/>
      <c r="F13" s="397"/>
      <c r="G13" s="397"/>
    </row>
    <row r="14" customHeight="1" spans="1:7">
      <c r="A14" s="390"/>
      <c r="B14" s="425"/>
      <c r="C14" s="398"/>
      <c r="D14" s="399"/>
      <c r="E14" s="397"/>
      <c r="F14" s="397"/>
      <c r="G14" s="397"/>
    </row>
    <row r="15" customHeight="1" spans="1:7">
      <c r="A15" s="390"/>
      <c r="B15" s="425"/>
      <c r="C15" s="398"/>
      <c r="D15" s="399"/>
      <c r="E15" s="397"/>
      <c r="F15" s="397"/>
      <c r="G15" s="397"/>
    </row>
    <row r="16" customHeight="1" spans="1:7">
      <c r="A16" s="390"/>
      <c r="B16" s="425"/>
      <c r="C16" s="398"/>
      <c r="D16" s="399"/>
      <c r="E16" s="397"/>
      <c r="F16" s="397"/>
      <c r="G16" s="397"/>
    </row>
    <row r="17" customHeight="1" spans="1:7">
      <c r="A17" s="390"/>
      <c r="B17" s="425"/>
      <c r="C17" s="398"/>
      <c r="D17" s="399"/>
      <c r="E17" s="397"/>
      <c r="F17" s="397"/>
      <c r="G17" s="397"/>
    </row>
    <row r="18" customHeight="1" spans="1:7">
      <c r="A18" s="390"/>
      <c r="B18" s="425"/>
      <c r="C18" s="398"/>
      <c r="D18" s="399"/>
      <c r="E18" s="397"/>
      <c r="F18" s="397"/>
      <c r="G18" s="397"/>
    </row>
    <row r="19" customHeight="1" spans="1:7">
      <c r="A19" s="390"/>
      <c r="B19" s="425"/>
      <c r="C19" s="398"/>
      <c r="D19" s="399"/>
      <c r="E19" s="397"/>
      <c r="F19" s="397"/>
      <c r="G19" s="397"/>
    </row>
    <row r="20" customHeight="1" spans="1:7">
      <c r="A20" s="390"/>
      <c r="B20" s="425"/>
      <c r="C20" s="398"/>
      <c r="D20" s="399"/>
      <c r="E20" s="397"/>
      <c r="F20" s="397"/>
      <c r="G20" s="397"/>
    </row>
    <row r="21" customHeight="1" spans="1:7">
      <c r="A21" s="390"/>
      <c r="B21" s="425"/>
      <c r="C21" s="398"/>
      <c r="D21" s="399"/>
      <c r="E21" s="397"/>
      <c r="F21" s="397"/>
      <c r="G21" s="397"/>
    </row>
    <row r="22" customHeight="1" spans="1:7">
      <c r="A22" s="390"/>
      <c r="B22" s="425"/>
      <c r="C22" s="398"/>
      <c r="D22" s="399"/>
      <c r="E22" s="397"/>
      <c r="F22" s="397"/>
      <c r="G22" s="397"/>
    </row>
    <row r="23" customHeight="1" spans="1:7">
      <c r="A23" s="390"/>
      <c r="B23" s="425"/>
      <c r="C23" s="398"/>
      <c r="D23" s="399"/>
      <c r="E23" s="397"/>
      <c r="F23" s="397"/>
      <c r="G23" s="397"/>
    </row>
    <row r="24" customHeight="1" spans="1:7">
      <c r="A24" s="390"/>
      <c r="B24" s="425"/>
      <c r="C24" s="398"/>
      <c r="D24" s="399"/>
      <c r="E24" s="397"/>
      <c r="F24" s="397"/>
      <c r="G24" s="397"/>
    </row>
    <row r="25" customHeight="1" spans="1:7">
      <c r="A25" s="390"/>
      <c r="B25" s="425"/>
      <c r="C25" s="398"/>
      <c r="D25" s="399"/>
      <c r="E25" s="397"/>
      <c r="F25" s="397"/>
      <c r="G25" s="397"/>
    </row>
    <row r="26" customHeight="1" spans="1:7">
      <c r="A26" s="390"/>
      <c r="B26" s="425"/>
      <c r="C26" s="398"/>
      <c r="D26" s="399"/>
      <c r="E26" s="397"/>
      <c r="F26" s="397"/>
      <c r="G26" s="397"/>
    </row>
    <row r="27" customHeight="1" spans="1:7">
      <c r="A27" s="390"/>
      <c r="B27" s="425"/>
      <c r="C27" s="398"/>
      <c r="D27" s="399"/>
      <c r="E27" s="397"/>
      <c r="F27" s="397"/>
      <c r="G27" s="397"/>
    </row>
    <row r="28" customHeight="1" spans="1:7">
      <c r="A28" s="418" t="s">
        <v>532</v>
      </c>
      <c r="B28" s="418" t="s">
        <v>573</v>
      </c>
      <c r="C28" s="403">
        <f>SUM(C7:C27)</f>
        <v>0</v>
      </c>
      <c r="D28" s="404">
        <f>SUM(D7:D27)</f>
        <v>0</v>
      </c>
      <c r="E28" s="402">
        <f>SUM(E7:E27)</f>
        <v>0</v>
      </c>
      <c r="F28" s="402">
        <f>SUM(F7:F27)</f>
        <v>0</v>
      </c>
      <c r="G28" s="397" t="str">
        <f>IF(D28=0,"",F28/D28*100)</f>
        <v/>
      </c>
    </row>
    <row r="29" customHeight="1" spans="1:5">
      <c r="A29" s="406" t="e">
        <f>#REF!&amp;#REF!</f>
        <v>#REF!</v>
      </c>
      <c r="E29" s="384" t="e">
        <f>"评估人员："&amp;#REF!</f>
        <v>#REF!</v>
      </c>
    </row>
    <row r="30" customHeight="1" spans="1:1">
      <c r="A30" s="406" t="e">
        <f>CONCATENATE(#REF!,#REF!,#REF!,#REF!,#REF!,#REF!,#REF!)</f>
        <v>#REF!</v>
      </c>
    </row>
  </sheetData>
  <sheetProtection password="C724" sheet="1"/>
  <mergeCells count="2">
    <mergeCell ref="A2:G2"/>
    <mergeCell ref="A3:G3"/>
  </mergeCells>
  <hyperlinks>
    <hyperlink ref="A1" location="索引目录!D9" display="返回索引页"/>
    <hyperlink ref="B7" location="'3-2-1交易性-股票'!B1" display="交易性金融资产-股票投资"/>
    <hyperlink ref="B8" location="'3-2-2交易性-债券'!B1" display="交易性金融资产-债券投资"/>
    <hyperlink ref="B1" location="'3-流动汇总'!B7" display="返回"/>
    <hyperlink ref="B9" location="'3-3-3交易性-基金'!B1" display="交易性金融资产-基金投资"/>
  </hyperlinks>
  <printOptions horizontalCentered="1"/>
  <pageMargins left="0.748031496062992" right="0.748031496062992" top="0.905511811023622" bottom="0.826771653543307" header="1.22047244094488" footer="0.511811023622047"/>
  <pageSetup paperSize="9" scale="90" fitToHeight="0" orientation="landscape"/>
  <headerFooter alignWithMargins="0">
    <oddHeader>&amp;R&amp;"宋体,常规"&amp;10共&amp;"Times New Roman,常规"&amp;N&amp;"宋体,常规"页第&amp;"Times New Roman,常规"&amp;P&amp;"宋体,常规"页</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
  <sheetViews>
    <sheetView topLeftCell="A43" workbookViewId="0">
      <selection activeCell="B55" sqref="B55"/>
    </sheetView>
  </sheetViews>
  <sheetFormatPr defaultColWidth="9" defaultRowHeight="15.75" outlineLevelCol="5"/>
  <cols>
    <col min="1" max="1" width="5" style="1036" customWidth="1"/>
    <col min="2" max="2" width="23.875" style="1036" customWidth="1"/>
    <col min="3" max="3" width="8.75" style="1036" customWidth="1"/>
    <col min="4" max="4" width="5" style="1036" customWidth="1"/>
    <col min="5" max="5" width="23.75" style="1036" customWidth="1"/>
    <col min="6" max="16384" width="9" style="1036"/>
  </cols>
  <sheetData>
    <row r="1" ht="30" customHeight="1" spans="1:6">
      <c r="A1" s="1037" t="s">
        <v>0</v>
      </c>
      <c r="B1" s="1037"/>
      <c r="C1" s="1037"/>
      <c r="D1" s="1037"/>
      <c r="E1" s="1037"/>
      <c r="F1" s="1037"/>
    </row>
    <row r="2" s="1035" customFormat="1" ht="20.25" customHeight="1" spans="1:6">
      <c r="A2" s="1038"/>
      <c r="B2" s="1038" t="s">
        <v>1</v>
      </c>
      <c r="C2" s="1038" t="s">
        <v>2</v>
      </c>
      <c r="D2" s="1038"/>
      <c r="E2" s="1038" t="s">
        <v>1</v>
      </c>
      <c r="F2" s="1038" t="s">
        <v>2</v>
      </c>
    </row>
    <row r="3" spans="1:6">
      <c r="A3" s="1039">
        <v>1001</v>
      </c>
      <c r="B3" s="1040" t="s">
        <v>3</v>
      </c>
      <c r="C3" s="1041" t="s">
        <v>4</v>
      </c>
      <c r="D3" s="1039">
        <v>1604</v>
      </c>
      <c r="E3" s="1040" t="s">
        <v>5</v>
      </c>
      <c r="F3" s="1041" t="s">
        <v>4</v>
      </c>
    </row>
    <row r="4" spans="1:6">
      <c r="A4" s="1039">
        <v>1002</v>
      </c>
      <c r="B4" s="1040" t="s">
        <v>6</v>
      </c>
      <c r="C4" s="1041" t="s">
        <v>4</v>
      </c>
      <c r="D4" s="1039">
        <v>1605</v>
      </c>
      <c r="E4" s="1040" t="s">
        <v>7</v>
      </c>
      <c r="F4" s="1041" t="s">
        <v>4</v>
      </c>
    </row>
    <row r="5" spans="1:6">
      <c r="A5" s="1042">
        <v>1003</v>
      </c>
      <c r="B5" s="1043" t="s">
        <v>8</v>
      </c>
      <c r="C5" s="1044" t="s">
        <v>9</v>
      </c>
      <c r="D5" s="1039">
        <v>1606</v>
      </c>
      <c r="E5" s="1040" t="s">
        <v>10</v>
      </c>
      <c r="F5" s="1041" t="s">
        <v>4</v>
      </c>
    </row>
    <row r="6" spans="1:6">
      <c r="A6" s="1042">
        <v>1011</v>
      </c>
      <c r="B6" s="1043" t="s">
        <v>11</v>
      </c>
      <c r="C6" s="1044" t="s">
        <v>9</v>
      </c>
      <c r="D6" s="1039">
        <v>1611</v>
      </c>
      <c r="E6" s="1043" t="s">
        <v>12</v>
      </c>
      <c r="F6" s="1044" t="s">
        <v>9</v>
      </c>
    </row>
    <row r="7" spans="1:6">
      <c r="A7" s="1039">
        <v>1012</v>
      </c>
      <c r="B7" s="1040" t="s">
        <v>13</v>
      </c>
      <c r="C7" s="1041" t="s">
        <v>4</v>
      </c>
      <c r="D7" s="1039">
        <v>1621</v>
      </c>
      <c r="E7" s="1040" t="s">
        <v>14</v>
      </c>
      <c r="F7" s="1041" t="s">
        <v>4</v>
      </c>
    </row>
    <row r="8" spans="1:6">
      <c r="A8" s="1042">
        <v>1021</v>
      </c>
      <c r="B8" s="1043" t="s">
        <v>15</v>
      </c>
      <c r="C8" s="1044" t="s">
        <v>9</v>
      </c>
      <c r="D8" s="1039">
        <v>1622</v>
      </c>
      <c r="E8" s="1040" t="s">
        <v>16</v>
      </c>
      <c r="F8" s="1041" t="s">
        <v>4</v>
      </c>
    </row>
    <row r="9" spans="1:6">
      <c r="A9" s="1042">
        <v>1031</v>
      </c>
      <c r="B9" s="1043" t="s">
        <v>17</v>
      </c>
      <c r="C9" s="1044" t="s">
        <v>9</v>
      </c>
      <c r="D9" s="1039">
        <v>1623</v>
      </c>
      <c r="E9" s="1043" t="s">
        <v>18</v>
      </c>
      <c r="F9" s="1044" t="s">
        <v>9</v>
      </c>
    </row>
    <row r="10" spans="1:6">
      <c r="A10" s="1039">
        <v>1101</v>
      </c>
      <c r="B10" s="1040" t="s">
        <v>19</v>
      </c>
      <c r="C10" s="1041" t="s">
        <v>4</v>
      </c>
      <c r="D10" s="1039">
        <v>1631</v>
      </c>
      <c r="E10" s="1040" t="s">
        <v>20</v>
      </c>
      <c r="F10" s="1041" t="s">
        <v>4</v>
      </c>
    </row>
    <row r="11" spans="1:6">
      <c r="A11" s="1042">
        <v>1111</v>
      </c>
      <c r="B11" s="1043" t="s">
        <v>21</v>
      </c>
      <c r="C11" s="1044" t="s">
        <v>9</v>
      </c>
      <c r="D11" s="1039">
        <v>1632</v>
      </c>
      <c r="E11" s="1040" t="s">
        <v>22</v>
      </c>
      <c r="F11" s="1041" t="s">
        <v>4</v>
      </c>
    </row>
    <row r="12" spans="1:6">
      <c r="A12" s="1039">
        <v>1121</v>
      </c>
      <c r="B12" s="1040" t="s">
        <v>23</v>
      </c>
      <c r="C12" s="1041" t="s">
        <v>4</v>
      </c>
      <c r="D12" s="1039">
        <v>1701</v>
      </c>
      <c r="E12" s="1040" t="s">
        <v>24</v>
      </c>
      <c r="F12" s="1041" t="s">
        <v>4</v>
      </c>
    </row>
    <row r="13" spans="1:6">
      <c r="A13" s="1039">
        <v>1122</v>
      </c>
      <c r="B13" s="1040" t="s">
        <v>25</v>
      </c>
      <c r="C13" s="1041" t="s">
        <v>4</v>
      </c>
      <c r="D13" s="1039">
        <v>1702</v>
      </c>
      <c r="E13" s="1040" t="s">
        <v>26</v>
      </c>
      <c r="F13" s="1041" t="s">
        <v>4</v>
      </c>
    </row>
    <row r="14" spans="1:6">
      <c r="A14" s="1039">
        <v>1123</v>
      </c>
      <c r="B14" s="1040" t="s">
        <v>27</v>
      </c>
      <c r="C14" s="1041" t="s">
        <v>4</v>
      </c>
      <c r="D14" s="1039">
        <v>1703</v>
      </c>
      <c r="E14" s="1040" t="s">
        <v>28</v>
      </c>
      <c r="F14" s="1041" t="s">
        <v>4</v>
      </c>
    </row>
    <row r="15" spans="1:6">
      <c r="A15" s="1039">
        <v>1131</v>
      </c>
      <c r="B15" s="1040" t="s">
        <v>29</v>
      </c>
      <c r="C15" s="1041" t="s">
        <v>4</v>
      </c>
      <c r="D15" s="1039">
        <v>1711</v>
      </c>
      <c r="E15" s="1040" t="s">
        <v>30</v>
      </c>
      <c r="F15" s="1041" t="s">
        <v>4</v>
      </c>
    </row>
    <row r="16" spans="1:6">
      <c r="A16" s="1039">
        <v>1132</v>
      </c>
      <c r="B16" s="1040" t="s">
        <v>31</v>
      </c>
      <c r="C16" s="1041" t="s">
        <v>4</v>
      </c>
      <c r="D16" s="1039">
        <v>1801</v>
      </c>
      <c r="E16" s="1040" t="s">
        <v>32</v>
      </c>
      <c r="F16" s="1041" t="s">
        <v>4</v>
      </c>
    </row>
    <row r="17" spans="1:6">
      <c r="A17" s="1042">
        <v>1201</v>
      </c>
      <c r="B17" s="1043" t="s">
        <v>33</v>
      </c>
      <c r="C17" s="1044" t="s">
        <v>9</v>
      </c>
      <c r="D17" s="1039">
        <v>1811</v>
      </c>
      <c r="E17" s="1040" t="s">
        <v>34</v>
      </c>
      <c r="F17" s="1041" t="s">
        <v>4</v>
      </c>
    </row>
    <row r="18" spans="1:6">
      <c r="A18" s="1042">
        <v>1211</v>
      </c>
      <c r="B18" s="1043" t="s">
        <v>35</v>
      </c>
      <c r="C18" s="1044" t="s">
        <v>9</v>
      </c>
      <c r="D18" s="1042">
        <v>1821</v>
      </c>
      <c r="E18" s="1043" t="s">
        <v>36</v>
      </c>
      <c r="F18" s="1044" t="s">
        <v>9</v>
      </c>
    </row>
    <row r="19" spans="1:6">
      <c r="A19" s="1042">
        <v>1212</v>
      </c>
      <c r="B19" s="1043" t="s">
        <v>37</v>
      </c>
      <c r="C19" s="1044" t="s">
        <v>9</v>
      </c>
      <c r="D19" s="1042">
        <v>1901</v>
      </c>
      <c r="E19" s="1043" t="s">
        <v>38</v>
      </c>
      <c r="F19" s="1044" t="s">
        <v>9</v>
      </c>
    </row>
    <row r="20" spans="1:6">
      <c r="A20" s="1039">
        <v>1221</v>
      </c>
      <c r="B20" s="1040" t="s">
        <v>39</v>
      </c>
      <c r="C20" s="1041" t="s">
        <v>4</v>
      </c>
      <c r="D20" s="1039">
        <v>2001</v>
      </c>
      <c r="E20" s="1040" t="s">
        <v>40</v>
      </c>
      <c r="F20" s="1041" t="s">
        <v>4</v>
      </c>
    </row>
    <row r="21" spans="1:6">
      <c r="A21" s="1039">
        <v>1231</v>
      </c>
      <c r="B21" s="1040" t="s">
        <v>41</v>
      </c>
      <c r="C21" s="1041" t="s">
        <v>4</v>
      </c>
      <c r="D21" s="1042">
        <v>2002</v>
      </c>
      <c r="E21" s="1043" t="s">
        <v>42</v>
      </c>
      <c r="F21" s="1044" t="s">
        <v>9</v>
      </c>
    </row>
    <row r="22" spans="1:6">
      <c r="A22" s="1042">
        <v>1301</v>
      </c>
      <c r="B22" s="1043" t="s">
        <v>43</v>
      </c>
      <c r="C22" s="1041" t="s">
        <v>4</v>
      </c>
      <c r="D22" s="1042">
        <v>2003</v>
      </c>
      <c r="E22" s="1043" t="s">
        <v>44</v>
      </c>
      <c r="F22" s="1044" t="s">
        <v>9</v>
      </c>
    </row>
    <row r="23" spans="1:6">
      <c r="A23" s="1042">
        <v>1302</v>
      </c>
      <c r="B23" s="1043" t="s">
        <v>45</v>
      </c>
      <c r="C23" s="1044" t="s">
        <v>9</v>
      </c>
      <c r="D23" s="1042">
        <v>2004</v>
      </c>
      <c r="E23" s="1043" t="s">
        <v>46</v>
      </c>
      <c r="F23" s="1044" t="s">
        <v>9</v>
      </c>
    </row>
    <row r="24" spans="1:6">
      <c r="A24" s="1042">
        <v>1303</v>
      </c>
      <c r="B24" s="1043" t="s">
        <v>47</v>
      </c>
      <c r="C24" s="1044" t="s">
        <v>9</v>
      </c>
      <c r="D24" s="1042">
        <v>2011</v>
      </c>
      <c r="E24" s="1043" t="s">
        <v>48</v>
      </c>
      <c r="F24" s="1044" t="s">
        <v>9</v>
      </c>
    </row>
    <row r="25" spans="1:6">
      <c r="A25" s="1042">
        <v>1304</v>
      </c>
      <c r="B25" s="1043" t="s">
        <v>49</v>
      </c>
      <c r="C25" s="1041" t="s">
        <v>4</v>
      </c>
      <c r="D25" s="1042">
        <v>2012</v>
      </c>
      <c r="E25" s="1043" t="s">
        <v>50</v>
      </c>
      <c r="F25" s="1044" t="s">
        <v>9</v>
      </c>
    </row>
    <row r="26" spans="1:6">
      <c r="A26" s="1042">
        <v>1311</v>
      </c>
      <c r="B26" s="1043" t="s">
        <v>51</v>
      </c>
      <c r="C26" s="1041" t="s">
        <v>4</v>
      </c>
      <c r="D26" s="1042">
        <v>2021</v>
      </c>
      <c r="E26" s="1043" t="s">
        <v>52</v>
      </c>
      <c r="F26" s="1044" t="s">
        <v>9</v>
      </c>
    </row>
    <row r="27" spans="1:6">
      <c r="A27" s="1042">
        <v>1321</v>
      </c>
      <c r="B27" s="1043" t="s">
        <v>53</v>
      </c>
      <c r="C27" s="1041" t="s">
        <v>4</v>
      </c>
      <c r="D27" s="1039">
        <v>2101</v>
      </c>
      <c r="E27" s="1040" t="s">
        <v>54</v>
      </c>
      <c r="F27" s="1041" t="s">
        <v>4</v>
      </c>
    </row>
    <row r="28" spans="1:6">
      <c r="A28" s="1039">
        <v>1401</v>
      </c>
      <c r="B28" s="1040" t="s">
        <v>55</v>
      </c>
      <c r="C28" s="1041" t="s">
        <v>4</v>
      </c>
      <c r="D28" s="1042">
        <v>2111</v>
      </c>
      <c r="E28" s="1043" t="s">
        <v>56</v>
      </c>
      <c r="F28" s="1044" t="s">
        <v>9</v>
      </c>
    </row>
    <row r="29" spans="1:6">
      <c r="A29" s="1039">
        <v>1402</v>
      </c>
      <c r="B29" s="1040" t="s">
        <v>57</v>
      </c>
      <c r="C29" s="1041" t="s">
        <v>4</v>
      </c>
      <c r="D29" s="1039">
        <v>2201</v>
      </c>
      <c r="E29" s="1040" t="s">
        <v>58</v>
      </c>
      <c r="F29" s="1041" t="s">
        <v>4</v>
      </c>
    </row>
    <row r="30" spans="1:6">
      <c r="A30" s="1039">
        <v>1403</v>
      </c>
      <c r="B30" s="1040" t="s">
        <v>59</v>
      </c>
      <c r="C30" s="1041" t="s">
        <v>4</v>
      </c>
      <c r="D30" s="1039">
        <v>2202</v>
      </c>
      <c r="E30" s="1040" t="s">
        <v>60</v>
      </c>
      <c r="F30" s="1041" t="s">
        <v>4</v>
      </c>
    </row>
    <row r="31" spans="1:6">
      <c r="A31" s="1039">
        <v>1404</v>
      </c>
      <c r="B31" s="1040" t="s">
        <v>61</v>
      </c>
      <c r="C31" s="1041" t="s">
        <v>4</v>
      </c>
      <c r="D31" s="1039">
        <v>2203</v>
      </c>
      <c r="E31" s="1040" t="s">
        <v>62</v>
      </c>
      <c r="F31" s="1041" t="s">
        <v>4</v>
      </c>
    </row>
    <row r="32" spans="1:6">
      <c r="A32" s="1039">
        <v>1405</v>
      </c>
      <c r="B32" s="1040" t="s">
        <v>63</v>
      </c>
      <c r="C32" s="1041" t="s">
        <v>4</v>
      </c>
      <c r="D32" s="1039">
        <v>2211</v>
      </c>
      <c r="E32" s="1040" t="s">
        <v>64</v>
      </c>
      <c r="F32" s="1041" t="s">
        <v>4</v>
      </c>
    </row>
    <row r="33" spans="1:6">
      <c r="A33" s="1039">
        <v>1406</v>
      </c>
      <c r="B33" s="1040" t="s">
        <v>65</v>
      </c>
      <c r="C33" s="1041" t="s">
        <v>4</v>
      </c>
      <c r="D33" s="1039">
        <v>2221</v>
      </c>
      <c r="E33" s="1040" t="s">
        <v>66</v>
      </c>
      <c r="F33" s="1041" t="s">
        <v>4</v>
      </c>
    </row>
    <row r="34" spans="1:6">
      <c r="A34" s="1039">
        <v>1407</v>
      </c>
      <c r="B34" s="1040" t="s">
        <v>67</v>
      </c>
      <c r="C34" s="1041" t="s">
        <v>4</v>
      </c>
      <c r="D34" s="1039">
        <v>2231</v>
      </c>
      <c r="E34" s="1040" t="s">
        <v>68</v>
      </c>
      <c r="F34" s="1041" t="s">
        <v>4</v>
      </c>
    </row>
    <row r="35" spans="1:6">
      <c r="A35" s="1039">
        <v>1408</v>
      </c>
      <c r="B35" s="1040" t="s">
        <v>69</v>
      </c>
      <c r="C35" s="1041" t="s">
        <v>4</v>
      </c>
      <c r="D35" s="1039">
        <v>2232</v>
      </c>
      <c r="E35" s="1040" t="s">
        <v>70</v>
      </c>
      <c r="F35" s="1041" t="s">
        <v>4</v>
      </c>
    </row>
    <row r="36" spans="1:6">
      <c r="A36" s="1039">
        <v>1411</v>
      </c>
      <c r="B36" s="1040" t="s">
        <v>71</v>
      </c>
      <c r="C36" s="1041" t="s">
        <v>4</v>
      </c>
      <c r="D36" s="1039">
        <v>2241</v>
      </c>
      <c r="E36" s="1040" t="s">
        <v>72</v>
      </c>
      <c r="F36" s="1041" t="s">
        <v>4</v>
      </c>
    </row>
    <row r="37" spans="1:6">
      <c r="A37" s="1042">
        <v>1421</v>
      </c>
      <c r="B37" s="1043" t="s">
        <v>73</v>
      </c>
      <c r="C37" s="1044" t="s">
        <v>9</v>
      </c>
      <c r="D37" s="1042">
        <v>2251</v>
      </c>
      <c r="E37" s="1043" t="s">
        <v>74</v>
      </c>
      <c r="F37" s="1044" t="s">
        <v>9</v>
      </c>
    </row>
    <row r="38" spans="1:6">
      <c r="A38" s="1042">
        <v>1431</v>
      </c>
      <c r="B38" s="1043" t="s">
        <v>75</v>
      </c>
      <c r="C38" s="1044" t="s">
        <v>9</v>
      </c>
      <c r="D38" s="1042">
        <v>2261</v>
      </c>
      <c r="E38" s="1043" t="s">
        <v>76</v>
      </c>
      <c r="F38" s="1044" t="s">
        <v>9</v>
      </c>
    </row>
    <row r="39" spans="1:6">
      <c r="A39" s="1042">
        <v>1441</v>
      </c>
      <c r="B39" s="1043" t="s">
        <v>77</v>
      </c>
      <c r="C39" s="1044" t="s">
        <v>9</v>
      </c>
      <c r="D39" s="1042">
        <v>2311</v>
      </c>
      <c r="E39" s="1043" t="s">
        <v>78</v>
      </c>
      <c r="F39" s="1041" t="s">
        <v>4</v>
      </c>
    </row>
    <row r="40" spans="1:6">
      <c r="A40" s="1042">
        <v>1451</v>
      </c>
      <c r="B40" s="1043" t="s">
        <v>79</v>
      </c>
      <c r="C40" s="1044" t="s">
        <v>9</v>
      </c>
      <c r="D40" s="1042">
        <v>2312</v>
      </c>
      <c r="E40" s="1043" t="s">
        <v>80</v>
      </c>
      <c r="F40" s="1041" t="s">
        <v>4</v>
      </c>
    </row>
    <row r="41" spans="1:6">
      <c r="A41" s="1042">
        <v>1461</v>
      </c>
      <c r="B41" s="1043" t="s">
        <v>81</v>
      </c>
      <c r="C41" s="1044" t="s">
        <v>9</v>
      </c>
      <c r="D41" s="1042">
        <v>2313</v>
      </c>
      <c r="E41" s="1043" t="s">
        <v>82</v>
      </c>
      <c r="F41" s="1041" t="s">
        <v>4</v>
      </c>
    </row>
    <row r="42" spans="1:6">
      <c r="A42" s="1039">
        <v>1471</v>
      </c>
      <c r="B42" s="1040" t="s">
        <v>83</v>
      </c>
      <c r="C42" s="1041" t="s">
        <v>4</v>
      </c>
      <c r="D42" s="1042">
        <v>2314</v>
      </c>
      <c r="E42" s="1043" t="s">
        <v>84</v>
      </c>
      <c r="F42" s="1041" t="s">
        <v>4</v>
      </c>
    </row>
    <row r="43" spans="1:6">
      <c r="A43" s="1039">
        <v>1501</v>
      </c>
      <c r="B43" s="1040" t="s">
        <v>85</v>
      </c>
      <c r="C43" s="1041" t="s">
        <v>4</v>
      </c>
      <c r="D43" s="1042">
        <v>2401</v>
      </c>
      <c r="E43" s="1043" t="s">
        <v>86</v>
      </c>
      <c r="F43" s="1044" t="s">
        <v>9</v>
      </c>
    </row>
    <row r="44" spans="1:6">
      <c r="A44" s="1039">
        <v>1502</v>
      </c>
      <c r="B44" s="1040" t="s">
        <v>87</v>
      </c>
      <c r="C44" s="1041" t="s">
        <v>4</v>
      </c>
      <c r="D44" s="1039">
        <v>2501</v>
      </c>
      <c r="E44" s="1040" t="s">
        <v>88</v>
      </c>
      <c r="F44" s="1041" t="s">
        <v>4</v>
      </c>
    </row>
    <row r="45" spans="1:6">
      <c r="A45" s="1039">
        <v>1503</v>
      </c>
      <c r="B45" s="1040" t="s">
        <v>89</v>
      </c>
      <c r="C45" s="1041" t="s">
        <v>4</v>
      </c>
      <c r="D45" s="1039">
        <v>2502</v>
      </c>
      <c r="E45" s="1040" t="s">
        <v>90</v>
      </c>
      <c r="F45" s="1041" t="s">
        <v>4</v>
      </c>
    </row>
    <row r="46" spans="1:6">
      <c r="A46" s="1039">
        <v>1511</v>
      </c>
      <c r="B46" s="1040" t="s">
        <v>91</v>
      </c>
      <c r="C46" s="1041" t="s">
        <v>4</v>
      </c>
      <c r="D46" s="1042">
        <v>2601</v>
      </c>
      <c r="E46" s="1043" t="s">
        <v>92</v>
      </c>
      <c r="F46" s="1044" t="s">
        <v>9</v>
      </c>
    </row>
    <row r="47" spans="1:6">
      <c r="A47" s="1039">
        <v>1512</v>
      </c>
      <c r="B47" s="1040" t="s">
        <v>93</v>
      </c>
      <c r="C47" s="1041" t="s">
        <v>4</v>
      </c>
      <c r="D47" s="1042">
        <v>2602</v>
      </c>
      <c r="E47" s="1043" t="s">
        <v>94</v>
      </c>
      <c r="F47" s="1044" t="s">
        <v>9</v>
      </c>
    </row>
    <row r="48" spans="1:6">
      <c r="A48" s="1039">
        <v>1521</v>
      </c>
      <c r="B48" s="1040" t="s">
        <v>95</v>
      </c>
      <c r="C48" s="1041" t="s">
        <v>4</v>
      </c>
      <c r="D48" s="1042">
        <v>2611</v>
      </c>
      <c r="E48" s="1043" t="s">
        <v>96</v>
      </c>
      <c r="F48" s="1044" t="s">
        <v>9</v>
      </c>
    </row>
    <row r="49" spans="1:6">
      <c r="A49" s="1039">
        <v>1531</v>
      </c>
      <c r="B49" s="1040" t="s">
        <v>97</v>
      </c>
      <c r="C49" s="1041" t="s">
        <v>4</v>
      </c>
      <c r="D49" s="1042">
        <v>2621</v>
      </c>
      <c r="E49" s="1043" t="s">
        <v>98</v>
      </c>
      <c r="F49" s="1044" t="s">
        <v>9</v>
      </c>
    </row>
    <row r="50" spans="1:6">
      <c r="A50" s="1042">
        <v>1532</v>
      </c>
      <c r="B50" s="1043" t="s">
        <v>99</v>
      </c>
      <c r="C50" s="1044" t="s">
        <v>9</v>
      </c>
      <c r="D50" s="1039">
        <v>2701</v>
      </c>
      <c r="E50" s="1040" t="s">
        <v>100</v>
      </c>
      <c r="F50" s="1041" t="s">
        <v>4</v>
      </c>
    </row>
    <row r="51" spans="1:6">
      <c r="A51" s="1042">
        <v>1541</v>
      </c>
      <c r="B51" s="1043" t="s">
        <v>101</v>
      </c>
      <c r="C51" s="1044" t="s">
        <v>9</v>
      </c>
      <c r="D51" s="1042">
        <v>2702</v>
      </c>
      <c r="E51" s="1043" t="s">
        <v>102</v>
      </c>
      <c r="F51" s="1044" t="s">
        <v>9</v>
      </c>
    </row>
    <row r="52" spans="1:6">
      <c r="A52" s="1039">
        <v>1601</v>
      </c>
      <c r="B52" s="1040" t="s">
        <v>103</v>
      </c>
      <c r="C52" s="1041" t="s">
        <v>4</v>
      </c>
      <c r="D52" s="1039">
        <v>2711</v>
      </c>
      <c r="E52" s="1040" t="s">
        <v>104</v>
      </c>
      <c r="F52" s="1041" t="s">
        <v>4</v>
      </c>
    </row>
    <row r="53" spans="1:6">
      <c r="A53" s="1039">
        <v>1602</v>
      </c>
      <c r="B53" s="1040" t="s">
        <v>105</v>
      </c>
      <c r="C53" s="1041" t="s">
        <v>4</v>
      </c>
      <c r="D53" s="1039">
        <v>2801</v>
      </c>
      <c r="E53" s="1040" t="s">
        <v>106</v>
      </c>
      <c r="F53" s="1041" t="s">
        <v>4</v>
      </c>
    </row>
    <row r="54" spans="1:6">
      <c r="A54" s="1039">
        <v>1603</v>
      </c>
      <c r="B54" s="1040" t="s">
        <v>107</v>
      </c>
      <c r="C54" s="1041" t="s">
        <v>4</v>
      </c>
      <c r="D54" s="1045">
        <v>2901</v>
      </c>
      <c r="E54" s="1040" t="s">
        <v>108</v>
      </c>
      <c r="F54" s="1041" t="s">
        <v>4</v>
      </c>
    </row>
    <row r="56" spans="1:6">
      <c r="A56" s="1046" t="s">
        <v>109</v>
      </c>
      <c r="B56" s="1046"/>
      <c r="C56" s="1046"/>
      <c r="D56" s="1046"/>
      <c r="E56" s="1046"/>
      <c r="F56" s="1046"/>
    </row>
  </sheetData>
  <mergeCells count="2">
    <mergeCell ref="A1:F1"/>
    <mergeCell ref="A56:F56"/>
  </mergeCells>
  <pageMargins left="0.75" right="0.75" top="1" bottom="1" header="0.5" footer="0.5"/>
  <pageSetup paperSize="9"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topLeftCell="A5" workbookViewId="0">
      <selection activeCell="L24" sqref="L24"/>
    </sheetView>
  </sheetViews>
  <sheetFormatPr defaultColWidth="9" defaultRowHeight="15.75" customHeight="1"/>
  <cols>
    <col min="1" max="1" width="5.875" style="157" customWidth="1"/>
    <col min="2" max="2" width="19.125" style="157" customWidth="1"/>
    <col min="3" max="3" width="13.125" style="157" customWidth="1"/>
    <col min="4" max="4" width="11.5" style="157" customWidth="1"/>
    <col min="5" max="5" width="7.375" style="157" customWidth="1"/>
    <col min="6" max="6" width="9.375" style="157" customWidth="1"/>
    <col min="7" max="7" width="13.25" style="157" customWidth="1" outlineLevel="1"/>
    <col min="8" max="8" width="13.125" style="157" customWidth="1"/>
    <col min="9" max="9" width="12.875" style="157" customWidth="1"/>
    <col min="10" max="11" width="14.875" style="157" customWidth="1"/>
    <col min="12" max="12" width="12.875" style="157" customWidth="1"/>
    <col min="13" max="13" width="9" style="480"/>
    <col min="14" max="16384" width="9" style="157"/>
  </cols>
  <sheetData>
    <row r="1" spans="1:12">
      <c r="A1" s="381" t="s">
        <v>207</v>
      </c>
      <c r="B1" s="483" t="s">
        <v>479</v>
      </c>
      <c r="C1" s="160"/>
      <c r="D1" s="160"/>
      <c r="E1" s="160"/>
      <c r="F1" s="160"/>
      <c r="G1" s="160"/>
      <c r="H1" s="160"/>
      <c r="I1" s="160"/>
      <c r="J1" s="160"/>
      <c r="K1" s="160"/>
      <c r="L1" s="160"/>
    </row>
    <row r="2" s="154" customFormat="1" ht="30" customHeight="1" spans="1:13">
      <c r="A2" s="382" t="s">
        <v>574</v>
      </c>
      <c r="B2" s="416"/>
      <c r="C2" s="416"/>
      <c r="D2" s="416"/>
      <c r="E2" s="416"/>
      <c r="F2" s="416"/>
      <c r="G2" s="416"/>
      <c r="H2" s="416"/>
      <c r="I2" s="416"/>
      <c r="J2" s="416"/>
      <c r="K2" s="416"/>
      <c r="L2" s="416"/>
      <c r="M2" s="648"/>
    </row>
    <row r="3" ht="14.1" customHeight="1" spans="1:12">
      <c r="A3" s="383" t="e">
        <f>CONCATENATE(#REF!,#REF!,#REF!,#REF!,#REF!,#REF!,#REF!)</f>
        <v>#REF!</v>
      </c>
      <c r="B3" s="383"/>
      <c r="C3" s="383"/>
      <c r="D3" s="383"/>
      <c r="E3" s="383"/>
      <c r="F3" s="383"/>
      <c r="G3" s="383"/>
      <c r="H3" s="383"/>
      <c r="I3" s="470"/>
      <c r="J3" s="470"/>
      <c r="K3" s="470"/>
      <c r="L3" s="470"/>
    </row>
    <row r="4" ht="14.1" customHeight="1" spans="1:13">
      <c r="A4" s="383"/>
      <c r="B4" s="383"/>
      <c r="C4" s="383"/>
      <c r="D4" s="383"/>
      <c r="E4" s="383"/>
      <c r="F4" s="383"/>
      <c r="G4" s="383"/>
      <c r="H4" s="383"/>
      <c r="I4" s="470"/>
      <c r="J4" s="470"/>
      <c r="K4" s="470"/>
      <c r="M4" s="471" t="s">
        <v>575</v>
      </c>
    </row>
    <row r="5" customHeight="1" spans="1:13">
      <c r="A5" s="384" t="e">
        <f>#REF!&amp;#REF!</f>
        <v>#REF!</v>
      </c>
      <c r="M5" s="408" t="s">
        <v>236</v>
      </c>
    </row>
    <row r="6" s="379" customFormat="1" customHeight="1" spans="1:13">
      <c r="A6" s="385" t="s">
        <v>312</v>
      </c>
      <c r="B6" s="385" t="s">
        <v>576</v>
      </c>
      <c r="C6" s="385" t="s">
        <v>577</v>
      </c>
      <c r="D6" s="385" t="s">
        <v>578</v>
      </c>
      <c r="E6" s="385" t="s">
        <v>579</v>
      </c>
      <c r="F6" s="385" t="s">
        <v>580</v>
      </c>
      <c r="G6" s="392" t="s">
        <v>483</v>
      </c>
      <c r="H6" s="393" t="s">
        <v>346</v>
      </c>
      <c r="I6" s="385" t="s">
        <v>581</v>
      </c>
      <c r="J6" s="385" t="s">
        <v>484</v>
      </c>
      <c r="K6" s="385" t="s">
        <v>485</v>
      </c>
      <c r="L6" s="385" t="s">
        <v>555</v>
      </c>
      <c r="M6" s="643" t="s">
        <v>340</v>
      </c>
    </row>
    <row r="7" customHeight="1" spans="1:13">
      <c r="A7" s="390"/>
      <c r="B7" s="468"/>
      <c r="C7" s="468"/>
      <c r="D7" s="588"/>
      <c r="E7" s="641"/>
      <c r="F7" s="641"/>
      <c r="G7" s="398"/>
      <c r="H7" s="399"/>
      <c r="I7" s="397"/>
      <c r="J7" s="397" t="str">
        <f>IF(E7=0,"",(E7*I7))</f>
        <v/>
      </c>
      <c r="K7" s="397" t="str">
        <f>IF(H7=0,"",(J7-H7))</f>
        <v/>
      </c>
      <c r="L7" s="397" t="str">
        <f>IF(H7=0,"",(J7-H7)/H7*100)</f>
        <v/>
      </c>
      <c r="M7" s="645"/>
    </row>
    <row r="8" customHeight="1" spans="1:13">
      <c r="A8" s="390"/>
      <c r="B8" s="468"/>
      <c r="C8" s="468"/>
      <c r="D8" s="588"/>
      <c r="E8" s="641"/>
      <c r="F8" s="641"/>
      <c r="G8" s="398"/>
      <c r="H8" s="399"/>
      <c r="I8" s="397"/>
      <c r="J8" s="397" t="str">
        <f t="shared" ref="J8:J27" si="0">IF(E8=0,"",(E8*I8))</f>
        <v/>
      </c>
      <c r="K8" s="397" t="str">
        <f t="shared" ref="K8:K27" si="1">IF(H8=0,"",(J8-H8))</f>
        <v/>
      </c>
      <c r="L8" s="397" t="str">
        <f t="shared" ref="L8:L28" si="2">IF(H8=0,"",(J8-H8)/H8*100)</f>
        <v/>
      </c>
      <c r="M8" s="645"/>
    </row>
    <row r="9" customHeight="1" spans="1:13">
      <c r="A9" s="390"/>
      <c r="B9" s="468"/>
      <c r="C9" s="468"/>
      <c r="D9" s="588"/>
      <c r="E9" s="641"/>
      <c r="F9" s="641"/>
      <c r="G9" s="398"/>
      <c r="H9" s="399"/>
      <c r="I9" s="397"/>
      <c r="J9" s="397" t="str">
        <f t="shared" si="0"/>
        <v/>
      </c>
      <c r="K9" s="397" t="str">
        <f t="shared" si="1"/>
        <v/>
      </c>
      <c r="L9" s="397" t="str">
        <f t="shared" si="2"/>
        <v/>
      </c>
      <c r="M9" s="645"/>
    </row>
    <row r="10" customHeight="1" spans="1:13">
      <c r="A10" s="390"/>
      <c r="B10" s="468"/>
      <c r="C10" s="468"/>
      <c r="D10" s="588"/>
      <c r="E10" s="641"/>
      <c r="F10" s="641"/>
      <c r="G10" s="398"/>
      <c r="H10" s="399"/>
      <c r="I10" s="397"/>
      <c r="J10" s="397" t="str">
        <f t="shared" si="0"/>
        <v/>
      </c>
      <c r="K10" s="397" t="str">
        <f t="shared" si="1"/>
        <v/>
      </c>
      <c r="L10" s="397" t="str">
        <f t="shared" si="2"/>
        <v/>
      </c>
      <c r="M10" s="645"/>
    </row>
    <row r="11" customHeight="1" spans="1:13">
      <c r="A11" s="390"/>
      <c r="B11" s="468"/>
      <c r="C11" s="468"/>
      <c r="D11" s="588"/>
      <c r="E11" s="641"/>
      <c r="F11" s="641"/>
      <c r="G11" s="398" t="s">
        <v>582</v>
      </c>
      <c r="H11" s="399"/>
      <c r="I11" s="397"/>
      <c r="J11" s="397" t="str">
        <f t="shared" si="0"/>
        <v/>
      </c>
      <c r="K11" s="397" t="str">
        <f t="shared" si="1"/>
        <v/>
      </c>
      <c r="L11" s="397" t="str">
        <f t="shared" si="2"/>
        <v/>
      </c>
      <c r="M11" s="645"/>
    </row>
    <row r="12" customHeight="1" spans="1:13">
      <c r="A12" s="390"/>
      <c r="B12" s="468"/>
      <c r="C12" s="468"/>
      <c r="D12" s="588"/>
      <c r="E12" s="641"/>
      <c r="F12" s="641"/>
      <c r="G12" s="398"/>
      <c r="H12" s="399"/>
      <c r="I12" s="397"/>
      <c r="J12" s="397" t="str">
        <f t="shared" si="0"/>
        <v/>
      </c>
      <c r="K12" s="397" t="str">
        <f t="shared" si="1"/>
        <v/>
      </c>
      <c r="L12" s="397" t="str">
        <f t="shared" si="2"/>
        <v/>
      </c>
      <c r="M12" s="645"/>
    </row>
    <row r="13" customHeight="1" spans="1:13">
      <c r="A13" s="390"/>
      <c r="B13" s="468"/>
      <c r="C13" s="468"/>
      <c r="D13" s="588"/>
      <c r="E13" s="641"/>
      <c r="F13" s="641"/>
      <c r="G13" s="398"/>
      <c r="H13" s="399"/>
      <c r="I13" s="397"/>
      <c r="J13" s="397" t="str">
        <f t="shared" si="0"/>
        <v/>
      </c>
      <c r="K13" s="397" t="str">
        <f t="shared" si="1"/>
        <v/>
      </c>
      <c r="L13" s="397" t="str">
        <f t="shared" si="2"/>
        <v/>
      </c>
      <c r="M13" s="645"/>
    </row>
    <row r="14" customHeight="1" spans="1:13">
      <c r="A14" s="390"/>
      <c r="B14" s="468"/>
      <c r="C14" s="468"/>
      <c r="D14" s="588"/>
      <c r="E14" s="641"/>
      <c r="F14" s="641"/>
      <c r="G14" s="398"/>
      <c r="H14" s="399"/>
      <c r="I14" s="397"/>
      <c r="J14" s="397" t="str">
        <f t="shared" si="0"/>
        <v/>
      </c>
      <c r="K14" s="397" t="str">
        <f t="shared" si="1"/>
        <v/>
      </c>
      <c r="L14" s="397" t="str">
        <f t="shared" si="2"/>
        <v/>
      </c>
      <c r="M14" s="645"/>
    </row>
    <row r="15" customHeight="1" spans="1:13">
      <c r="A15" s="390"/>
      <c r="B15" s="468"/>
      <c r="C15" s="468"/>
      <c r="D15" s="588"/>
      <c r="E15" s="641"/>
      <c r="F15" s="641"/>
      <c r="G15" s="398"/>
      <c r="H15" s="399"/>
      <c r="I15" s="397"/>
      <c r="J15" s="397" t="str">
        <f t="shared" si="0"/>
        <v/>
      </c>
      <c r="K15" s="397" t="str">
        <f t="shared" si="1"/>
        <v/>
      </c>
      <c r="L15" s="397" t="str">
        <f t="shared" si="2"/>
        <v/>
      </c>
      <c r="M15" s="645"/>
    </row>
    <row r="16" customHeight="1" spans="1:13">
      <c r="A16" s="390"/>
      <c r="B16" s="468"/>
      <c r="C16" s="468"/>
      <c r="D16" s="588"/>
      <c r="E16" s="641"/>
      <c r="F16" s="641"/>
      <c r="G16" s="398"/>
      <c r="H16" s="399"/>
      <c r="I16" s="397"/>
      <c r="J16" s="397" t="str">
        <f t="shared" si="0"/>
        <v/>
      </c>
      <c r="K16" s="397" t="str">
        <f t="shared" si="1"/>
        <v/>
      </c>
      <c r="L16" s="397" t="str">
        <f t="shared" si="2"/>
        <v/>
      </c>
      <c r="M16" s="645"/>
    </row>
    <row r="17" customHeight="1" spans="1:13">
      <c r="A17" s="390"/>
      <c r="B17" s="468"/>
      <c r="C17" s="468"/>
      <c r="D17" s="588"/>
      <c r="E17" s="641"/>
      <c r="F17" s="641"/>
      <c r="G17" s="398"/>
      <c r="H17" s="399"/>
      <c r="I17" s="397"/>
      <c r="J17" s="397" t="str">
        <f t="shared" si="0"/>
        <v/>
      </c>
      <c r="K17" s="397" t="str">
        <f t="shared" si="1"/>
        <v/>
      </c>
      <c r="L17" s="397" t="str">
        <f t="shared" si="2"/>
        <v/>
      </c>
      <c r="M17" s="645"/>
    </row>
    <row r="18" customHeight="1" spans="1:13">
      <c r="A18" s="390"/>
      <c r="B18" s="468"/>
      <c r="C18" s="468"/>
      <c r="D18" s="588"/>
      <c r="E18" s="641"/>
      <c r="F18" s="641"/>
      <c r="G18" s="398"/>
      <c r="H18" s="399"/>
      <c r="I18" s="397"/>
      <c r="J18" s="397" t="str">
        <f t="shared" si="0"/>
        <v/>
      </c>
      <c r="K18" s="397" t="str">
        <f t="shared" si="1"/>
        <v/>
      </c>
      <c r="L18" s="397" t="str">
        <f t="shared" si="2"/>
        <v/>
      </c>
      <c r="M18" s="645"/>
    </row>
    <row r="19" customHeight="1" spans="1:13">
      <c r="A19" s="390"/>
      <c r="B19" s="468"/>
      <c r="C19" s="468"/>
      <c r="D19" s="588"/>
      <c r="E19" s="641"/>
      <c r="F19" s="641"/>
      <c r="G19" s="398"/>
      <c r="H19" s="399"/>
      <c r="I19" s="397"/>
      <c r="J19" s="397" t="str">
        <f t="shared" si="0"/>
        <v/>
      </c>
      <c r="K19" s="397" t="str">
        <f t="shared" si="1"/>
        <v/>
      </c>
      <c r="L19" s="397" t="str">
        <f t="shared" si="2"/>
        <v/>
      </c>
      <c r="M19" s="645"/>
    </row>
    <row r="20" customHeight="1" spans="1:13">
      <c r="A20" s="390"/>
      <c r="B20" s="468"/>
      <c r="C20" s="468"/>
      <c r="D20" s="588"/>
      <c r="E20" s="641"/>
      <c r="F20" s="641"/>
      <c r="G20" s="398"/>
      <c r="H20" s="399"/>
      <c r="I20" s="397"/>
      <c r="J20" s="397" t="str">
        <f t="shared" si="0"/>
        <v/>
      </c>
      <c r="K20" s="397" t="str">
        <f t="shared" si="1"/>
        <v/>
      </c>
      <c r="L20" s="397" t="str">
        <f t="shared" si="2"/>
        <v/>
      </c>
      <c r="M20" s="645"/>
    </row>
    <row r="21" customHeight="1" spans="1:13">
      <c r="A21" s="390"/>
      <c r="B21" s="468"/>
      <c r="C21" s="468"/>
      <c r="D21" s="588"/>
      <c r="E21" s="641"/>
      <c r="F21" s="641"/>
      <c r="G21" s="398"/>
      <c r="H21" s="399"/>
      <c r="I21" s="397"/>
      <c r="J21" s="397" t="str">
        <f t="shared" si="0"/>
        <v/>
      </c>
      <c r="K21" s="397" t="str">
        <f t="shared" si="1"/>
        <v/>
      </c>
      <c r="L21" s="397" t="str">
        <f t="shared" si="2"/>
        <v/>
      </c>
      <c r="M21" s="645"/>
    </row>
    <row r="22" customHeight="1" spans="1:13">
      <c r="A22" s="390"/>
      <c r="B22" s="468"/>
      <c r="C22" s="468"/>
      <c r="D22" s="588"/>
      <c r="E22" s="641"/>
      <c r="F22" s="641"/>
      <c r="G22" s="398"/>
      <c r="H22" s="399"/>
      <c r="I22" s="397"/>
      <c r="J22" s="397" t="str">
        <f t="shared" si="0"/>
        <v/>
      </c>
      <c r="K22" s="397" t="str">
        <f t="shared" si="1"/>
        <v/>
      </c>
      <c r="L22" s="397" t="str">
        <f t="shared" si="2"/>
        <v/>
      </c>
      <c r="M22" s="645"/>
    </row>
    <row r="23" customHeight="1" spans="1:13">
      <c r="A23" s="390"/>
      <c r="B23" s="468"/>
      <c r="C23" s="468"/>
      <c r="D23" s="588"/>
      <c r="E23" s="641"/>
      <c r="F23" s="641"/>
      <c r="G23" s="398"/>
      <c r="H23" s="399"/>
      <c r="I23" s="397"/>
      <c r="J23" s="397" t="str">
        <f t="shared" si="0"/>
        <v/>
      </c>
      <c r="K23" s="397" t="str">
        <f t="shared" si="1"/>
        <v/>
      </c>
      <c r="L23" s="397" t="str">
        <f t="shared" si="2"/>
        <v/>
      </c>
      <c r="M23" s="645"/>
    </row>
    <row r="24" customHeight="1" spans="1:13">
      <c r="A24" s="390"/>
      <c r="B24" s="468"/>
      <c r="C24" s="468"/>
      <c r="D24" s="588"/>
      <c r="E24" s="641"/>
      <c r="F24" s="641"/>
      <c r="G24" s="398"/>
      <c r="H24" s="399"/>
      <c r="I24" s="397"/>
      <c r="J24" s="397" t="str">
        <f t="shared" si="0"/>
        <v/>
      </c>
      <c r="K24" s="397" t="str">
        <f t="shared" si="1"/>
        <v/>
      </c>
      <c r="L24" s="397" t="str">
        <f t="shared" si="2"/>
        <v/>
      </c>
      <c r="M24" s="645"/>
    </row>
    <row r="25" customHeight="1" spans="1:13">
      <c r="A25" s="390"/>
      <c r="B25" s="468"/>
      <c r="C25" s="468"/>
      <c r="D25" s="588"/>
      <c r="E25" s="641"/>
      <c r="F25" s="641"/>
      <c r="G25" s="398"/>
      <c r="H25" s="399"/>
      <c r="I25" s="397"/>
      <c r="J25" s="397" t="str">
        <f t="shared" si="0"/>
        <v/>
      </c>
      <c r="K25" s="397" t="str">
        <f t="shared" si="1"/>
        <v/>
      </c>
      <c r="L25" s="397" t="str">
        <f t="shared" si="2"/>
        <v/>
      </c>
      <c r="M25" s="645"/>
    </row>
    <row r="26" customHeight="1" spans="1:13">
      <c r="A26" s="390"/>
      <c r="B26" s="468"/>
      <c r="C26" s="468"/>
      <c r="D26" s="588"/>
      <c r="E26" s="641"/>
      <c r="F26" s="641"/>
      <c r="G26" s="398"/>
      <c r="H26" s="399"/>
      <c r="I26" s="397"/>
      <c r="J26" s="397" t="str">
        <f t="shared" si="0"/>
        <v/>
      </c>
      <c r="K26" s="397" t="str">
        <f t="shared" si="1"/>
        <v/>
      </c>
      <c r="L26" s="397" t="str">
        <f t="shared" si="2"/>
        <v/>
      </c>
      <c r="M26" s="645"/>
    </row>
    <row r="27" customHeight="1" spans="1:13">
      <c r="A27" s="390"/>
      <c r="B27" s="468"/>
      <c r="C27" s="468"/>
      <c r="D27" s="588"/>
      <c r="E27" s="641"/>
      <c r="F27" s="641"/>
      <c r="G27" s="398"/>
      <c r="H27" s="399"/>
      <c r="I27" s="397"/>
      <c r="J27" s="397" t="str">
        <f t="shared" si="0"/>
        <v/>
      </c>
      <c r="K27" s="397" t="str">
        <f t="shared" si="1"/>
        <v/>
      </c>
      <c r="L27" s="397" t="str">
        <f t="shared" si="2"/>
        <v/>
      </c>
      <c r="M27" s="645"/>
    </row>
    <row r="28" customHeight="1" spans="1:13">
      <c r="A28" s="401" t="s">
        <v>583</v>
      </c>
      <c r="B28" s="393"/>
      <c r="C28" s="468"/>
      <c r="D28" s="588"/>
      <c r="E28" s="425"/>
      <c r="F28" s="641"/>
      <c r="G28" s="403">
        <f>SUM(G7:G27)</f>
        <v>0</v>
      </c>
      <c r="H28" s="404">
        <f>SUM(H7:H27)</f>
        <v>0</v>
      </c>
      <c r="I28" s="402"/>
      <c r="J28" s="402">
        <f>SUM(J7:J27)</f>
        <v>0</v>
      </c>
      <c r="K28" s="402">
        <f>SUM(K7:K27)</f>
        <v>0</v>
      </c>
      <c r="L28" s="397" t="str">
        <f t="shared" si="2"/>
        <v/>
      </c>
      <c r="M28" s="645"/>
    </row>
    <row r="29" customHeight="1" spans="1:8">
      <c r="A29" s="406" t="e">
        <f>#REF!&amp;#REF!</f>
        <v>#REF!</v>
      </c>
      <c r="H29" s="384" t="e">
        <f>"评估人员："&amp;#REF!</f>
        <v>#REF!</v>
      </c>
    </row>
    <row r="30" customHeight="1" spans="1:1">
      <c r="A30" s="406" t="e">
        <f>CONCATENATE(#REF!,#REF!,#REF!,#REF!,#REF!,#REF!,#REF!)</f>
        <v>#REF!</v>
      </c>
    </row>
  </sheetData>
  <sheetProtection formatCells="0" formatColumns="0" formatRows="0" insertRows="0" insertColumns="0" deleteColumns="0" sort="0" autoFilter="0"/>
  <mergeCells count="3">
    <mergeCell ref="A2:L2"/>
    <mergeCell ref="A3:L3"/>
    <mergeCell ref="A28:B28"/>
  </mergeCells>
  <hyperlinks>
    <hyperlink ref="A1" location="索引目录!E9" display="返回索引页"/>
    <hyperlink ref="B1" location="'3-2交易性金融资产汇总'!B6" display="返回"/>
  </hyperlinks>
  <printOptions horizontalCentered="1"/>
  <pageMargins left="0.748031496062992" right="0.748031496062992" top="0.905511811023622" bottom="0.826771653543307" header="1.22047244094488" footer="0.511811023622047"/>
  <pageSetup paperSize="9" scale="77"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workbookViewId="0">
      <selection activeCell="L15" sqref="L15"/>
    </sheetView>
  </sheetViews>
  <sheetFormatPr defaultColWidth="9" defaultRowHeight="15.75" customHeight="1"/>
  <cols>
    <col min="1" max="1" width="5.5" style="157" customWidth="1"/>
    <col min="2" max="2" width="24.375" style="157" customWidth="1"/>
    <col min="3" max="3" width="11.75" style="157" customWidth="1"/>
    <col min="4" max="4" width="11.125" style="157" customWidth="1"/>
    <col min="5" max="5" width="11.25" style="157" customWidth="1"/>
    <col min="6" max="6" width="9" style="157"/>
    <col min="7" max="7" width="10" style="157" customWidth="1"/>
    <col min="8" max="8" width="13.125" style="157" customWidth="1" outlineLevel="1"/>
    <col min="9" max="9" width="17.625" style="157" customWidth="1"/>
    <col min="10" max="10" width="16.375" style="157" customWidth="1"/>
    <col min="11" max="11" width="10.5" style="157" customWidth="1"/>
    <col min="12" max="12" width="11.75" style="157" customWidth="1"/>
    <col min="13" max="13" width="9" style="480"/>
    <col min="14" max="16384" width="9" style="157"/>
  </cols>
  <sheetData>
    <row r="1" spans="1:12">
      <c r="A1" s="381" t="s">
        <v>207</v>
      </c>
      <c r="B1" s="483" t="s">
        <v>479</v>
      </c>
      <c r="C1" s="160"/>
      <c r="D1" s="160"/>
      <c r="E1" s="160"/>
      <c r="F1" s="160"/>
      <c r="G1" s="160"/>
      <c r="H1" s="160"/>
      <c r="I1" s="160"/>
      <c r="J1" s="160"/>
      <c r="K1" s="160"/>
      <c r="L1" s="160"/>
    </row>
    <row r="2" s="154" customFormat="1" ht="30" customHeight="1" spans="1:13">
      <c r="A2" s="382" t="s">
        <v>584</v>
      </c>
      <c r="B2" s="416"/>
      <c r="C2" s="416"/>
      <c r="D2" s="416"/>
      <c r="E2" s="416"/>
      <c r="F2" s="416"/>
      <c r="G2" s="416"/>
      <c r="H2" s="416"/>
      <c r="I2" s="416"/>
      <c r="J2" s="416"/>
      <c r="K2" s="416"/>
      <c r="L2" s="416"/>
      <c r="M2" s="648"/>
    </row>
    <row r="3" ht="14.1" customHeight="1" spans="1:12">
      <c r="A3" s="383" t="e">
        <f>CONCATENATE(#REF!,#REF!,#REF!,#REF!,#REF!,#REF!,#REF!)</f>
        <v>#REF!</v>
      </c>
      <c r="B3" s="383"/>
      <c r="C3" s="383"/>
      <c r="D3" s="383"/>
      <c r="E3" s="383"/>
      <c r="F3" s="383"/>
      <c r="G3" s="383"/>
      <c r="H3" s="383"/>
      <c r="I3" s="383"/>
      <c r="J3" s="470"/>
      <c r="K3" s="470"/>
      <c r="L3" s="470"/>
    </row>
    <row r="4" ht="14.1" customHeight="1" spans="1:13">
      <c r="A4" s="383"/>
      <c r="B4" s="383"/>
      <c r="C4" s="383"/>
      <c r="D4" s="383"/>
      <c r="E4" s="383"/>
      <c r="F4" s="383"/>
      <c r="G4" s="383"/>
      <c r="H4" s="383"/>
      <c r="I4" s="383"/>
      <c r="J4" s="470"/>
      <c r="K4" s="470"/>
      <c r="M4" s="471" t="s">
        <v>585</v>
      </c>
    </row>
    <row r="5" customHeight="1" spans="1:13">
      <c r="A5" s="384" t="e">
        <f>#REF!&amp;#REF!</f>
        <v>#REF!</v>
      </c>
      <c r="M5" s="408" t="s">
        <v>236</v>
      </c>
    </row>
    <row r="6" s="379" customFormat="1" customHeight="1" spans="1:13">
      <c r="A6" s="385" t="s">
        <v>312</v>
      </c>
      <c r="B6" s="385" t="s">
        <v>576</v>
      </c>
      <c r="C6" s="385" t="s">
        <v>586</v>
      </c>
      <c r="D6" s="385" t="s">
        <v>587</v>
      </c>
      <c r="E6" s="385" t="s">
        <v>578</v>
      </c>
      <c r="F6" s="385" t="s">
        <v>588</v>
      </c>
      <c r="G6" s="385" t="s">
        <v>580</v>
      </c>
      <c r="H6" s="385" t="s">
        <v>589</v>
      </c>
      <c r="I6" s="385" t="s">
        <v>346</v>
      </c>
      <c r="J6" s="385" t="s">
        <v>484</v>
      </c>
      <c r="K6" s="385" t="s">
        <v>485</v>
      </c>
      <c r="L6" s="385" t="s">
        <v>555</v>
      </c>
      <c r="M6" s="643" t="s">
        <v>340</v>
      </c>
    </row>
    <row r="7" customHeight="1" spans="1:13">
      <c r="A7" s="390"/>
      <c r="B7" s="468"/>
      <c r="C7" s="468"/>
      <c r="D7" s="588"/>
      <c r="E7" s="588"/>
      <c r="F7" s="647"/>
      <c r="G7" s="397"/>
      <c r="H7" s="397"/>
      <c r="I7" s="397"/>
      <c r="J7" s="397"/>
      <c r="K7" s="397" t="str">
        <f>IF(I7=0,"",(J7-I7))</f>
        <v/>
      </c>
      <c r="L7" s="397" t="str">
        <f>IF(I7=0,"",(J7-I7)/I7*100)</f>
        <v/>
      </c>
      <c r="M7" s="645"/>
    </row>
    <row r="8" customHeight="1" spans="1:13">
      <c r="A8" s="390"/>
      <c r="B8" s="468"/>
      <c r="C8" s="468"/>
      <c r="D8" s="588"/>
      <c r="E8" s="588"/>
      <c r="F8" s="647"/>
      <c r="G8" s="397"/>
      <c r="H8" s="397"/>
      <c r="I8" s="397"/>
      <c r="J8" s="397"/>
      <c r="K8" s="397" t="str">
        <f t="shared" ref="K8:K27" si="0">IF(I8=0,"",(J8-I8))</f>
        <v/>
      </c>
      <c r="L8" s="397" t="str">
        <f t="shared" ref="L8:L28" si="1">IF(I8=0,"",(J8-I8)/I8*100)</f>
        <v/>
      </c>
      <c r="M8" s="645"/>
    </row>
    <row r="9" customHeight="1" spans="1:13">
      <c r="A9" s="390"/>
      <c r="B9" s="468"/>
      <c r="C9" s="468"/>
      <c r="D9" s="588"/>
      <c r="E9" s="588"/>
      <c r="F9" s="647"/>
      <c r="G9" s="397"/>
      <c r="H9" s="397"/>
      <c r="I9" s="397"/>
      <c r="J9" s="397"/>
      <c r="K9" s="397" t="str">
        <f t="shared" si="0"/>
        <v/>
      </c>
      <c r="L9" s="397" t="str">
        <f t="shared" si="1"/>
        <v/>
      </c>
      <c r="M9" s="645"/>
    </row>
    <row r="10" customHeight="1" spans="1:13">
      <c r="A10" s="390"/>
      <c r="B10" s="468"/>
      <c r="C10" s="468"/>
      <c r="D10" s="588"/>
      <c r="E10" s="588"/>
      <c r="F10" s="647"/>
      <c r="G10" s="397"/>
      <c r="H10" s="397"/>
      <c r="I10" s="397"/>
      <c r="J10" s="397"/>
      <c r="K10" s="397" t="str">
        <f t="shared" si="0"/>
        <v/>
      </c>
      <c r="L10" s="397" t="str">
        <f t="shared" si="1"/>
        <v/>
      </c>
      <c r="M10" s="645"/>
    </row>
    <row r="11" customHeight="1" spans="1:13">
      <c r="A11" s="390"/>
      <c r="B11" s="468"/>
      <c r="C11" s="468"/>
      <c r="D11" s="588"/>
      <c r="E11" s="588"/>
      <c r="F11" s="647"/>
      <c r="G11" s="397"/>
      <c r="H11" s="397"/>
      <c r="I11" s="397"/>
      <c r="J11" s="397"/>
      <c r="K11" s="397" t="str">
        <f t="shared" si="0"/>
        <v/>
      </c>
      <c r="L11" s="397" t="str">
        <f t="shared" si="1"/>
        <v/>
      </c>
      <c r="M11" s="645"/>
    </row>
    <row r="12" customHeight="1" spans="1:13">
      <c r="A12" s="390"/>
      <c r="B12" s="468"/>
      <c r="C12" s="468"/>
      <c r="D12" s="588"/>
      <c r="E12" s="588"/>
      <c r="F12" s="647"/>
      <c r="G12" s="397"/>
      <c r="H12" s="397"/>
      <c r="I12" s="397"/>
      <c r="J12" s="397"/>
      <c r="K12" s="397" t="str">
        <f t="shared" si="0"/>
        <v/>
      </c>
      <c r="L12" s="397" t="str">
        <f t="shared" si="1"/>
        <v/>
      </c>
      <c r="M12" s="645"/>
    </row>
    <row r="13" customHeight="1" spans="1:13">
      <c r="A13" s="390"/>
      <c r="B13" s="468"/>
      <c r="C13" s="468"/>
      <c r="D13" s="588"/>
      <c r="E13" s="588"/>
      <c r="F13" s="647"/>
      <c r="G13" s="397"/>
      <c r="H13" s="397"/>
      <c r="I13" s="397"/>
      <c r="J13" s="397"/>
      <c r="K13" s="397" t="str">
        <f t="shared" si="0"/>
        <v/>
      </c>
      <c r="L13" s="397" t="str">
        <f t="shared" si="1"/>
        <v/>
      </c>
      <c r="M13" s="645"/>
    </row>
    <row r="14" customHeight="1" spans="1:13">
      <c r="A14" s="390"/>
      <c r="B14" s="468"/>
      <c r="C14" s="468"/>
      <c r="D14" s="588"/>
      <c r="E14" s="588"/>
      <c r="F14" s="647"/>
      <c r="G14" s="397"/>
      <c r="H14" s="397"/>
      <c r="I14" s="397"/>
      <c r="J14" s="397"/>
      <c r="K14" s="397" t="str">
        <f t="shared" si="0"/>
        <v/>
      </c>
      <c r="L14" s="397" t="str">
        <f t="shared" si="1"/>
        <v/>
      </c>
      <c r="M14" s="645"/>
    </row>
    <row r="15" customHeight="1" spans="1:13">
      <c r="A15" s="390"/>
      <c r="B15" s="468"/>
      <c r="C15" s="468"/>
      <c r="D15" s="588"/>
      <c r="E15" s="588"/>
      <c r="F15" s="647"/>
      <c r="G15" s="397"/>
      <c r="H15" s="397"/>
      <c r="I15" s="397"/>
      <c r="J15" s="397"/>
      <c r="K15" s="397" t="str">
        <f t="shared" si="0"/>
        <v/>
      </c>
      <c r="L15" s="397" t="str">
        <f t="shared" si="1"/>
        <v/>
      </c>
      <c r="M15" s="645"/>
    </row>
    <row r="16" customHeight="1" spans="1:13">
      <c r="A16" s="390"/>
      <c r="B16" s="468"/>
      <c r="C16" s="468"/>
      <c r="D16" s="588"/>
      <c r="E16" s="588"/>
      <c r="F16" s="647"/>
      <c r="G16" s="397"/>
      <c r="H16" s="397"/>
      <c r="I16" s="397"/>
      <c r="J16" s="397"/>
      <c r="K16" s="397" t="str">
        <f t="shared" si="0"/>
        <v/>
      </c>
      <c r="L16" s="397" t="str">
        <f t="shared" si="1"/>
        <v/>
      </c>
      <c r="M16" s="645"/>
    </row>
    <row r="17" customHeight="1" spans="1:13">
      <c r="A17" s="390"/>
      <c r="B17" s="468"/>
      <c r="C17" s="468"/>
      <c r="D17" s="588"/>
      <c r="E17" s="588"/>
      <c r="F17" s="647"/>
      <c r="G17" s="397"/>
      <c r="H17" s="397"/>
      <c r="I17" s="397"/>
      <c r="J17" s="397"/>
      <c r="K17" s="397" t="str">
        <f t="shared" si="0"/>
        <v/>
      </c>
      <c r="L17" s="397" t="str">
        <f t="shared" si="1"/>
        <v/>
      </c>
      <c r="M17" s="645"/>
    </row>
    <row r="18" customHeight="1" spans="1:13">
      <c r="A18" s="390"/>
      <c r="B18" s="468"/>
      <c r="C18" s="468"/>
      <c r="D18" s="588"/>
      <c r="E18" s="588"/>
      <c r="F18" s="647"/>
      <c r="G18" s="397"/>
      <c r="H18" s="397"/>
      <c r="I18" s="397"/>
      <c r="J18" s="397"/>
      <c r="K18" s="397" t="str">
        <f t="shared" si="0"/>
        <v/>
      </c>
      <c r="L18" s="397" t="str">
        <f t="shared" si="1"/>
        <v/>
      </c>
      <c r="M18" s="645"/>
    </row>
    <row r="19" customHeight="1" spans="1:13">
      <c r="A19" s="390"/>
      <c r="B19" s="468"/>
      <c r="C19" s="468"/>
      <c r="D19" s="588"/>
      <c r="E19" s="588"/>
      <c r="F19" s="647"/>
      <c r="G19" s="397"/>
      <c r="H19" s="397"/>
      <c r="I19" s="397"/>
      <c r="J19" s="397"/>
      <c r="K19" s="397" t="str">
        <f t="shared" si="0"/>
        <v/>
      </c>
      <c r="L19" s="397" t="str">
        <f t="shared" si="1"/>
        <v/>
      </c>
      <c r="M19" s="645"/>
    </row>
    <row r="20" customHeight="1" spans="1:13">
      <c r="A20" s="390"/>
      <c r="B20" s="468"/>
      <c r="C20" s="468"/>
      <c r="D20" s="588"/>
      <c r="E20" s="588"/>
      <c r="F20" s="647"/>
      <c r="G20" s="397"/>
      <c r="H20" s="397"/>
      <c r="I20" s="397"/>
      <c r="J20" s="397"/>
      <c r="K20" s="397" t="str">
        <f t="shared" si="0"/>
        <v/>
      </c>
      <c r="L20" s="397" t="str">
        <f t="shared" si="1"/>
        <v/>
      </c>
      <c r="M20" s="645"/>
    </row>
    <row r="21" customHeight="1" spans="1:13">
      <c r="A21" s="390"/>
      <c r="B21" s="468"/>
      <c r="C21" s="468"/>
      <c r="D21" s="588"/>
      <c r="E21" s="588"/>
      <c r="F21" s="647"/>
      <c r="G21" s="397"/>
      <c r="H21" s="397"/>
      <c r="I21" s="397"/>
      <c r="J21" s="397"/>
      <c r="K21" s="397" t="str">
        <f t="shared" si="0"/>
        <v/>
      </c>
      <c r="L21" s="397" t="str">
        <f t="shared" si="1"/>
        <v/>
      </c>
      <c r="M21" s="645"/>
    </row>
    <row r="22" customHeight="1" spans="1:13">
      <c r="A22" s="390"/>
      <c r="B22" s="468"/>
      <c r="C22" s="468"/>
      <c r="D22" s="588"/>
      <c r="E22" s="588"/>
      <c r="F22" s="647"/>
      <c r="G22" s="397"/>
      <c r="H22" s="397"/>
      <c r="I22" s="397"/>
      <c r="J22" s="397"/>
      <c r="K22" s="397" t="str">
        <f t="shared" si="0"/>
        <v/>
      </c>
      <c r="L22" s="397" t="str">
        <f t="shared" si="1"/>
        <v/>
      </c>
      <c r="M22" s="645"/>
    </row>
    <row r="23" customHeight="1" spans="1:13">
      <c r="A23" s="390"/>
      <c r="B23" s="468"/>
      <c r="C23" s="468"/>
      <c r="D23" s="588"/>
      <c r="E23" s="588"/>
      <c r="F23" s="390"/>
      <c r="G23" s="397"/>
      <c r="H23" s="397"/>
      <c r="I23" s="397"/>
      <c r="J23" s="397"/>
      <c r="K23" s="397" t="str">
        <f t="shared" si="0"/>
        <v/>
      </c>
      <c r="L23" s="397" t="str">
        <f t="shared" si="1"/>
        <v/>
      </c>
      <c r="M23" s="645"/>
    </row>
    <row r="24" customHeight="1" spans="1:13">
      <c r="A24" s="390"/>
      <c r="B24" s="468"/>
      <c r="C24" s="468"/>
      <c r="D24" s="588"/>
      <c r="E24" s="588"/>
      <c r="F24" s="390"/>
      <c r="G24" s="397"/>
      <c r="H24" s="397"/>
      <c r="I24" s="397"/>
      <c r="J24" s="397"/>
      <c r="K24" s="397" t="str">
        <f t="shared" si="0"/>
        <v/>
      </c>
      <c r="L24" s="397" t="str">
        <f t="shared" si="1"/>
        <v/>
      </c>
      <c r="M24" s="645"/>
    </row>
    <row r="25" customHeight="1" spans="1:13">
      <c r="A25" s="390"/>
      <c r="B25" s="468"/>
      <c r="C25" s="468"/>
      <c r="D25" s="588"/>
      <c r="E25" s="588"/>
      <c r="F25" s="390"/>
      <c r="G25" s="397"/>
      <c r="H25" s="397"/>
      <c r="I25" s="397"/>
      <c r="J25" s="397"/>
      <c r="K25" s="397" t="str">
        <f t="shared" si="0"/>
        <v/>
      </c>
      <c r="L25" s="397" t="str">
        <f t="shared" si="1"/>
        <v/>
      </c>
      <c r="M25" s="645"/>
    </row>
    <row r="26" customHeight="1" spans="1:13">
      <c r="A26" s="390"/>
      <c r="B26" s="468"/>
      <c r="C26" s="468"/>
      <c r="D26" s="588"/>
      <c r="E26" s="588"/>
      <c r="F26" s="390"/>
      <c r="G26" s="397"/>
      <c r="H26" s="397"/>
      <c r="I26" s="397"/>
      <c r="J26" s="397"/>
      <c r="K26" s="397" t="str">
        <f t="shared" si="0"/>
        <v/>
      </c>
      <c r="L26" s="397" t="str">
        <f t="shared" si="1"/>
        <v/>
      </c>
      <c r="M26" s="645"/>
    </row>
    <row r="27" customHeight="1" spans="1:13">
      <c r="A27" s="390"/>
      <c r="B27" s="468"/>
      <c r="C27" s="468"/>
      <c r="D27" s="588"/>
      <c r="E27" s="588"/>
      <c r="F27" s="390"/>
      <c r="G27" s="397"/>
      <c r="H27" s="397"/>
      <c r="I27" s="397"/>
      <c r="J27" s="397"/>
      <c r="K27" s="397" t="str">
        <f t="shared" si="0"/>
        <v/>
      </c>
      <c r="L27" s="397" t="str">
        <f t="shared" si="1"/>
        <v/>
      </c>
      <c r="M27" s="645"/>
    </row>
    <row r="28" customHeight="1" spans="1:13">
      <c r="A28" s="401" t="s">
        <v>583</v>
      </c>
      <c r="B28" s="393"/>
      <c r="C28" s="468"/>
      <c r="D28" s="588"/>
      <c r="E28" s="588"/>
      <c r="F28" s="425"/>
      <c r="G28" s="402">
        <f>SUM(G7:G27)</f>
        <v>0</v>
      </c>
      <c r="H28" s="402">
        <f>SUM(H7:H27)</f>
        <v>0</v>
      </c>
      <c r="I28" s="402">
        <f>SUM(I7:I27)</f>
        <v>0</v>
      </c>
      <c r="J28" s="402">
        <f>SUM(J7:J27)</f>
        <v>0</v>
      </c>
      <c r="K28" s="402">
        <f>SUM(K7:K27)</f>
        <v>0</v>
      </c>
      <c r="L28" s="397" t="str">
        <f t="shared" si="1"/>
        <v/>
      </c>
      <c r="M28" s="645"/>
    </row>
    <row r="29" customHeight="1" spans="1:9">
      <c r="A29" s="406" t="e">
        <f>#REF!&amp;#REF!</f>
        <v>#REF!</v>
      </c>
      <c r="I29" s="384" t="e">
        <f>"评估人员："&amp;#REF!</f>
        <v>#REF!</v>
      </c>
    </row>
    <row r="30" customHeight="1" spans="1:1">
      <c r="A30" s="406" t="e">
        <f>CONCATENATE(#REF!,#REF!,#REF!,#REF!,#REF!,#REF!,#REF!)</f>
        <v>#REF!</v>
      </c>
    </row>
  </sheetData>
  <sheetProtection formatCells="0" formatColumns="0" formatRows="0" insertRows="0" deleteRows="0" autoFilter="0"/>
  <mergeCells count="3">
    <mergeCell ref="A2:L2"/>
    <mergeCell ref="A3:L3"/>
    <mergeCell ref="A28:B28"/>
  </mergeCells>
  <hyperlinks>
    <hyperlink ref="A1" location="索引目录!E10" display="返回索引页"/>
    <hyperlink ref="B1" location="'3-2交易性金融资产汇总'!B7" display="返回"/>
  </hyperlinks>
  <printOptions horizontalCentered="1"/>
  <pageMargins left="0.748031496062992" right="0.748031496062992" top="0.905511811023622" bottom="0.826771653543307" header="1.22047244094488" footer="0.511811023622047"/>
  <pageSetup paperSize="9" scale="75"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0"/>
  <sheetViews>
    <sheetView topLeftCell="B5" workbookViewId="0">
      <selection activeCell="L7" sqref="L7:L27"/>
    </sheetView>
  </sheetViews>
  <sheetFormatPr defaultColWidth="9" defaultRowHeight="15.75" customHeight="1"/>
  <cols>
    <col min="1" max="1" width="5.875" style="157" customWidth="1"/>
    <col min="2" max="2" width="18.625" style="157" customWidth="1"/>
    <col min="3" max="3" width="13.75" style="157" customWidth="1"/>
    <col min="4" max="4" width="7.25" style="157" customWidth="1"/>
    <col min="5" max="6" width="9.75" style="157" customWidth="1"/>
    <col min="7" max="7" width="11.375" style="157" customWidth="1"/>
    <col min="8" max="8" width="13.25" style="157" customWidth="1" outlineLevel="1"/>
    <col min="9" max="9" width="15.5" style="157" customWidth="1"/>
    <col min="10" max="10" width="12.875" style="157" customWidth="1"/>
    <col min="11" max="12" width="14.875" style="157" customWidth="1"/>
    <col min="13" max="13" width="10.125" style="157" customWidth="1"/>
    <col min="14" max="16384" width="9" style="157"/>
  </cols>
  <sheetData>
    <row r="1" spans="1:13">
      <c r="A1" s="381" t="s">
        <v>207</v>
      </c>
      <c r="B1" s="483" t="s">
        <v>479</v>
      </c>
      <c r="C1" s="160"/>
      <c r="D1" s="160"/>
      <c r="E1" s="160"/>
      <c r="F1" s="160"/>
      <c r="G1" s="160"/>
      <c r="H1" s="160"/>
      <c r="I1" s="160"/>
      <c r="J1" s="160"/>
      <c r="K1" s="160"/>
      <c r="L1" s="160"/>
      <c r="M1" s="160"/>
    </row>
    <row r="2" s="154" customFormat="1" ht="30" customHeight="1" spans="1:13">
      <c r="A2" s="382" t="s">
        <v>590</v>
      </c>
      <c r="B2" s="416"/>
      <c r="C2" s="416"/>
      <c r="D2" s="416"/>
      <c r="E2" s="416"/>
      <c r="F2" s="416"/>
      <c r="G2" s="416"/>
      <c r="H2" s="416"/>
      <c r="I2" s="416"/>
      <c r="J2" s="416"/>
      <c r="K2" s="416"/>
      <c r="L2" s="416"/>
      <c r="M2" s="416"/>
    </row>
    <row r="3" ht="14.1" customHeight="1" spans="1:13">
      <c r="A3" s="383" t="e">
        <f>CONCATENATE(#REF!,#REF!,#REF!,#REF!,#REF!,#REF!,#REF!)</f>
        <v>#REF!</v>
      </c>
      <c r="B3" s="383"/>
      <c r="C3" s="383"/>
      <c r="D3" s="383"/>
      <c r="E3" s="383"/>
      <c r="F3" s="383"/>
      <c r="G3" s="383"/>
      <c r="H3" s="383"/>
      <c r="I3" s="383"/>
      <c r="J3" s="470"/>
      <c r="K3" s="470"/>
      <c r="L3" s="470"/>
      <c r="M3" s="470"/>
    </row>
    <row r="4" ht="14.1" customHeight="1" spans="1:14">
      <c r="A4" s="383"/>
      <c r="B4" s="383"/>
      <c r="C4" s="383"/>
      <c r="D4" s="383"/>
      <c r="E4" s="383"/>
      <c r="F4" s="383"/>
      <c r="G4" s="383"/>
      <c r="H4" s="383"/>
      <c r="I4" s="383"/>
      <c r="J4" s="470"/>
      <c r="K4" s="470"/>
      <c r="L4" s="470"/>
      <c r="N4" s="471" t="s">
        <v>591</v>
      </c>
    </row>
    <row r="5" customHeight="1" spans="1:14">
      <c r="A5" s="384" t="e">
        <f>#REF!&amp;#REF!</f>
        <v>#REF!</v>
      </c>
      <c r="N5" s="408" t="s">
        <v>236</v>
      </c>
    </row>
    <row r="6" s="379" customFormat="1" customHeight="1" spans="1:14">
      <c r="A6" s="385" t="s">
        <v>312</v>
      </c>
      <c r="B6" s="385" t="s">
        <v>592</v>
      </c>
      <c r="C6" s="385" t="s">
        <v>593</v>
      </c>
      <c r="D6" s="385" t="s">
        <v>594</v>
      </c>
      <c r="E6" s="385" t="s">
        <v>578</v>
      </c>
      <c r="F6" s="385" t="s">
        <v>595</v>
      </c>
      <c r="G6" s="385" t="s">
        <v>580</v>
      </c>
      <c r="H6" s="392" t="s">
        <v>483</v>
      </c>
      <c r="I6" s="393" t="s">
        <v>346</v>
      </c>
      <c r="J6" s="385" t="s">
        <v>596</v>
      </c>
      <c r="K6" s="385" t="s">
        <v>484</v>
      </c>
      <c r="L6" s="385" t="s">
        <v>485</v>
      </c>
      <c r="M6" s="385" t="s">
        <v>555</v>
      </c>
      <c r="N6" s="643" t="s">
        <v>340</v>
      </c>
    </row>
    <row r="7" customHeight="1" spans="1:14">
      <c r="A7" s="390"/>
      <c r="B7" s="425"/>
      <c r="C7" s="425"/>
      <c r="D7" s="640"/>
      <c r="E7" s="588"/>
      <c r="F7" s="397"/>
      <c r="G7" s="390"/>
      <c r="H7" s="398"/>
      <c r="I7" s="399"/>
      <c r="J7" s="644"/>
      <c r="K7" s="397" t="str">
        <f>IF(F7=0,"",(F7*J7))</f>
        <v/>
      </c>
      <c r="L7" s="397" t="str">
        <f>IF(I7=0,"",(K7-I7))</f>
        <v/>
      </c>
      <c r="M7" s="397" t="str">
        <f>IF(I7=0,"",(K7-I7)/I7*100)</f>
        <v/>
      </c>
      <c r="N7" s="645"/>
    </row>
    <row r="8" customHeight="1" spans="1:14">
      <c r="A8" s="390"/>
      <c r="B8" s="425"/>
      <c r="C8" s="425"/>
      <c r="D8" s="640"/>
      <c r="E8" s="641"/>
      <c r="F8" s="397"/>
      <c r="G8" s="390"/>
      <c r="H8" s="398"/>
      <c r="I8" s="399"/>
      <c r="J8" s="644"/>
      <c r="K8" s="397" t="str">
        <f t="shared" ref="K8:K27" si="0">IF(F8=0,"",(F8*J8))</f>
        <v/>
      </c>
      <c r="L8" s="397" t="str">
        <f t="shared" ref="L8:L27" si="1">IF(I8=0,"",(K8-I8))</f>
        <v/>
      </c>
      <c r="M8" s="397" t="str">
        <f t="shared" ref="M8:M28" si="2">IF(I8=0,"",(K8-I8)/I8*100)</f>
        <v/>
      </c>
      <c r="N8" s="645"/>
    </row>
    <row r="9" customHeight="1" spans="1:14">
      <c r="A9" s="390"/>
      <c r="B9" s="425"/>
      <c r="C9" s="425"/>
      <c r="D9" s="640"/>
      <c r="E9" s="641"/>
      <c r="F9" s="397"/>
      <c r="G9" s="390"/>
      <c r="H9" s="398"/>
      <c r="I9" s="399"/>
      <c r="J9" s="644"/>
      <c r="K9" s="397" t="str">
        <f t="shared" si="0"/>
        <v/>
      </c>
      <c r="L9" s="397" t="str">
        <f t="shared" si="1"/>
        <v/>
      </c>
      <c r="M9" s="397" t="str">
        <f t="shared" si="2"/>
        <v/>
      </c>
      <c r="N9" s="645"/>
    </row>
    <row r="10" customHeight="1" spans="1:14">
      <c r="A10" s="390"/>
      <c r="B10" s="425"/>
      <c r="C10" s="425"/>
      <c r="D10" s="640"/>
      <c r="E10" s="641"/>
      <c r="F10" s="397"/>
      <c r="G10" s="390"/>
      <c r="H10" s="398"/>
      <c r="I10" s="399"/>
      <c r="J10" s="644"/>
      <c r="K10" s="397" t="str">
        <f t="shared" si="0"/>
        <v/>
      </c>
      <c r="L10" s="397" t="str">
        <f t="shared" si="1"/>
        <v/>
      </c>
      <c r="M10" s="397" t="str">
        <f t="shared" si="2"/>
        <v/>
      </c>
      <c r="N10" s="645"/>
    </row>
    <row r="11" customHeight="1" spans="1:14">
      <c r="A11" s="390"/>
      <c r="B11" s="425"/>
      <c r="C11" s="425"/>
      <c r="D11" s="640"/>
      <c r="E11" s="641"/>
      <c r="F11" s="397"/>
      <c r="G11" s="390"/>
      <c r="H11" s="398" t="s">
        <v>582</v>
      </c>
      <c r="I11" s="399"/>
      <c r="J11" s="644"/>
      <c r="K11" s="397" t="str">
        <f t="shared" si="0"/>
        <v/>
      </c>
      <c r="L11" s="397" t="str">
        <f t="shared" si="1"/>
        <v/>
      </c>
      <c r="M11" s="397" t="str">
        <f t="shared" si="2"/>
        <v/>
      </c>
      <c r="N11" s="645"/>
    </row>
    <row r="12" customHeight="1" spans="1:14">
      <c r="A12" s="390"/>
      <c r="B12" s="425"/>
      <c r="C12" s="425"/>
      <c r="D12" s="640"/>
      <c r="E12" s="641"/>
      <c r="F12" s="397"/>
      <c r="G12" s="390"/>
      <c r="H12" s="398"/>
      <c r="I12" s="399"/>
      <c r="J12" s="644"/>
      <c r="K12" s="397" t="str">
        <f t="shared" si="0"/>
        <v/>
      </c>
      <c r="L12" s="397" t="str">
        <f t="shared" si="1"/>
        <v/>
      </c>
      <c r="M12" s="397" t="str">
        <f t="shared" si="2"/>
        <v/>
      </c>
      <c r="N12" s="645"/>
    </row>
    <row r="13" customHeight="1" spans="1:14">
      <c r="A13" s="390"/>
      <c r="B13" s="425"/>
      <c r="C13" s="425"/>
      <c r="D13" s="640"/>
      <c r="E13" s="641"/>
      <c r="F13" s="397"/>
      <c r="G13" s="390"/>
      <c r="H13" s="398"/>
      <c r="I13" s="399"/>
      <c r="J13" s="644"/>
      <c r="K13" s="397" t="str">
        <f t="shared" si="0"/>
        <v/>
      </c>
      <c r="L13" s="397" t="str">
        <f t="shared" si="1"/>
        <v/>
      </c>
      <c r="M13" s="397" t="str">
        <f t="shared" si="2"/>
        <v/>
      </c>
      <c r="N13" s="645"/>
    </row>
    <row r="14" customHeight="1" spans="1:14">
      <c r="A14" s="390"/>
      <c r="B14" s="425"/>
      <c r="C14" s="425"/>
      <c r="D14" s="640"/>
      <c r="E14" s="641"/>
      <c r="F14" s="397"/>
      <c r="G14" s="390"/>
      <c r="H14" s="398"/>
      <c r="I14" s="399"/>
      <c r="J14" s="644"/>
      <c r="K14" s="397" t="str">
        <f t="shared" si="0"/>
        <v/>
      </c>
      <c r="L14" s="397" t="str">
        <f t="shared" si="1"/>
        <v/>
      </c>
      <c r="M14" s="397" t="str">
        <f t="shared" si="2"/>
        <v/>
      </c>
      <c r="N14" s="645"/>
    </row>
    <row r="15" customHeight="1" spans="1:14">
      <c r="A15" s="390"/>
      <c r="B15" s="425"/>
      <c r="C15" s="425"/>
      <c r="D15" s="640"/>
      <c r="E15" s="641"/>
      <c r="F15" s="397"/>
      <c r="G15" s="390"/>
      <c r="H15" s="398"/>
      <c r="I15" s="399"/>
      <c r="J15" s="644"/>
      <c r="K15" s="397" t="str">
        <f t="shared" si="0"/>
        <v/>
      </c>
      <c r="L15" s="397" t="str">
        <f t="shared" si="1"/>
        <v/>
      </c>
      <c r="M15" s="397" t="str">
        <f t="shared" si="2"/>
        <v/>
      </c>
      <c r="N15" s="645"/>
    </row>
    <row r="16" customHeight="1" spans="1:14">
      <c r="A16" s="390"/>
      <c r="B16" s="425"/>
      <c r="C16" s="425"/>
      <c r="D16" s="640"/>
      <c r="E16" s="641"/>
      <c r="F16" s="397"/>
      <c r="G16" s="390"/>
      <c r="H16" s="398"/>
      <c r="I16" s="399"/>
      <c r="J16" s="644"/>
      <c r="K16" s="397" t="str">
        <f t="shared" si="0"/>
        <v/>
      </c>
      <c r="L16" s="397" t="str">
        <f t="shared" si="1"/>
        <v/>
      </c>
      <c r="M16" s="397" t="str">
        <f t="shared" si="2"/>
        <v/>
      </c>
      <c r="N16" s="645"/>
    </row>
    <row r="17" customHeight="1" spans="1:14">
      <c r="A17" s="390"/>
      <c r="B17" s="425"/>
      <c r="C17" s="425"/>
      <c r="D17" s="640"/>
      <c r="E17" s="641"/>
      <c r="F17" s="397"/>
      <c r="G17" s="390"/>
      <c r="H17" s="398"/>
      <c r="I17" s="399"/>
      <c r="J17" s="644"/>
      <c r="K17" s="397" t="str">
        <f t="shared" si="0"/>
        <v/>
      </c>
      <c r="L17" s="397" t="str">
        <f t="shared" si="1"/>
        <v/>
      </c>
      <c r="M17" s="397" t="str">
        <f t="shared" si="2"/>
        <v/>
      </c>
      <c r="N17" s="645"/>
    </row>
    <row r="18" customHeight="1" spans="1:14">
      <c r="A18" s="390"/>
      <c r="B18" s="425"/>
      <c r="C18" s="425"/>
      <c r="D18" s="640"/>
      <c r="E18" s="641"/>
      <c r="F18" s="397"/>
      <c r="G18" s="390"/>
      <c r="H18" s="398"/>
      <c r="I18" s="399"/>
      <c r="J18" s="644"/>
      <c r="K18" s="397" t="str">
        <f t="shared" si="0"/>
        <v/>
      </c>
      <c r="L18" s="397" t="str">
        <f t="shared" si="1"/>
        <v/>
      </c>
      <c r="M18" s="397" t="str">
        <f t="shared" si="2"/>
        <v/>
      </c>
      <c r="N18" s="645"/>
    </row>
    <row r="19" customHeight="1" spans="1:14">
      <c r="A19" s="390"/>
      <c r="B19" s="425"/>
      <c r="C19" s="425"/>
      <c r="D19" s="640"/>
      <c r="E19" s="641"/>
      <c r="F19" s="397"/>
      <c r="G19" s="390"/>
      <c r="H19" s="398"/>
      <c r="I19" s="399"/>
      <c r="J19" s="644"/>
      <c r="K19" s="397" t="str">
        <f t="shared" si="0"/>
        <v/>
      </c>
      <c r="L19" s="397" t="str">
        <f t="shared" si="1"/>
        <v/>
      </c>
      <c r="M19" s="397" t="str">
        <f t="shared" si="2"/>
        <v/>
      </c>
      <c r="N19" s="645"/>
    </row>
    <row r="20" customHeight="1" spans="1:14">
      <c r="A20" s="390"/>
      <c r="B20" s="425"/>
      <c r="C20" s="425"/>
      <c r="D20" s="640"/>
      <c r="E20" s="641"/>
      <c r="F20" s="397"/>
      <c r="G20" s="390"/>
      <c r="H20" s="398"/>
      <c r="I20" s="399"/>
      <c r="J20" s="644"/>
      <c r="K20" s="397" t="str">
        <f t="shared" si="0"/>
        <v/>
      </c>
      <c r="L20" s="397" t="str">
        <f t="shared" si="1"/>
        <v/>
      </c>
      <c r="M20" s="397" t="str">
        <f t="shared" si="2"/>
        <v/>
      </c>
      <c r="N20" s="645"/>
    </row>
    <row r="21" customHeight="1" spans="1:14">
      <c r="A21" s="390"/>
      <c r="B21" s="425"/>
      <c r="C21" s="425"/>
      <c r="D21" s="640"/>
      <c r="E21" s="641"/>
      <c r="F21" s="397"/>
      <c r="G21" s="390"/>
      <c r="H21" s="398"/>
      <c r="I21" s="399"/>
      <c r="J21" s="644"/>
      <c r="K21" s="397" t="str">
        <f t="shared" si="0"/>
        <v/>
      </c>
      <c r="L21" s="397" t="str">
        <f t="shared" si="1"/>
        <v/>
      </c>
      <c r="M21" s="397" t="str">
        <f t="shared" si="2"/>
        <v/>
      </c>
      <c r="N21" s="645"/>
    </row>
    <row r="22" customHeight="1" spans="1:14">
      <c r="A22" s="390"/>
      <c r="B22" s="425"/>
      <c r="C22" s="425"/>
      <c r="D22" s="640"/>
      <c r="E22" s="641"/>
      <c r="F22" s="397"/>
      <c r="G22" s="390"/>
      <c r="H22" s="398"/>
      <c r="I22" s="399"/>
      <c r="J22" s="644"/>
      <c r="K22" s="397" t="str">
        <f t="shared" si="0"/>
        <v/>
      </c>
      <c r="L22" s="397" t="str">
        <f t="shared" si="1"/>
        <v/>
      </c>
      <c r="M22" s="397" t="str">
        <f t="shared" si="2"/>
        <v/>
      </c>
      <c r="N22" s="645"/>
    </row>
    <row r="23" customHeight="1" spans="1:14">
      <c r="A23" s="390"/>
      <c r="B23" s="425"/>
      <c r="C23" s="425"/>
      <c r="D23" s="640"/>
      <c r="E23" s="641"/>
      <c r="F23" s="397"/>
      <c r="G23" s="390"/>
      <c r="H23" s="398"/>
      <c r="I23" s="399"/>
      <c r="J23" s="644"/>
      <c r="K23" s="397" t="str">
        <f t="shared" si="0"/>
        <v/>
      </c>
      <c r="L23" s="397" t="str">
        <f t="shared" si="1"/>
        <v/>
      </c>
      <c r="M23" s="397" t="str">
        <f t="shared" si="2"/>
        <v/>
      </c>
      <c r="N23" s="645"/>
    </row>
    <row r="24" customHeight="1" spans="1:14">
      <c r="A24" s="390"/>
      <c r="B24" s="425"/>
      <c r="C24" s="425"/>
      <c r="D24" s="640"/>
      <c r="E24" s="641"/>
      <c r="F24" s="397"/>
      <c r="G24" s="390"/>
      <c r="H24" s="398"/>
      <c r="I24" s="399"/>
      <c r="J24" s="644"/>
      <c r="K24" s="397" t="str">
        <f t="shared" si="0"/>
        <v/>
      </c>
      <c r="L24" s="397" t="str">
        <f t="shared" si="1"/>
        <v/>
      </c>
      <c r="M24" s="397" t="str">
        <f t="shared" si="2"/>
        <v/>
      </c>
      <c r="N24" s="645"/>
    </row>
    <row r="25" customHeight="1" spans="1:14">
      <c r="A25" s="390"/>
      <c r="B25" s="425"/>
      <c r="C25" s="425"/>
      <c r="D25" s="640"/>
      <c r="E25" s="641"/>
      <c r="F25" s="397"/>
      <c r="G25" s="390"/>
      <c r="H25" s="398"/>
      <c r="I25" s="399"/>
      <c r="J25" s="644"/>
      <c r="K25" s="397" t="str">
        <f t="shared" si="0"/>
        <v/>
      </c>
      <c r="L25" s="397" t="str">
        <f t="shared" si="1"/>
        <v/>
      </c>
      <c r="M25" s="397" t="str">
        <f t="shared" si="2"/>
        <v/>
      </c>
      <c r="N25" s="645"/>
    </row>
    <row r="26" customHeight="1" spans="1:14">
      <c r="A26" s="390"/>
      <c r="B26" s="425"/>
      <c r="C26" s="425"/>
      <c r="D26" s="640"/>
      <c r="E26" s="641"/>
      <c r="F26" s="397"/>
      <c r="G26" s="390"/>
      <c r="H26" s="398"/>
      <c r="I26" s="399"/>
      <c r="J26" s="644"/>
      <c r="K26" s="397" t="str">
        <f t="shared" si="0"/>
        <v/>
      </c>
      <c r="L26" s="397" t="str">
        <f t="shared" si="1"/>
        <v/>
      </c>
      <c r="M26" s="397" t="str">
        <f t="shared" si="2"/>
        <v/>
      </c>
      <c r="N26" s="645"/>
    </row>
    <row r="27" customHeight="1" spans="1:14">
      <c r="A27" s="390"/>
      <c r="B27" s="425"/>
      <c r="C27" s="425"/>
      <c r="D27" s="640"/>
      <c r="E27" s="641"/>
      <c r="F27" s="397"/>
      <c r="G27" s="390"/>
      <c r="H27" s="398"/>
      <c r="I27" s="399"/>
      <c r="J27" s="644"/>
      <c r="K27" s="397" t="str">
        <f t="shared" si="0"/>
        <v/>
      </c>
      <c r="L27" s="397" t="str">
        <f t="shared" si="1"/>
        <v/>
      </c>
      <c r="M27" s="397" t="str">
        <f t="shared" si="2"/>
        <v/>
      </c>
      <c r="N27" s="645"/>
    </row>
    <row r="28" customHeight="1" spans="1:14">
      <c r="A28" s="401" t="s">
        <v>583</v>
      </c>
      <c r="B28" s="393"/>
      <c r="C28" s="468"/>
      <c r="D28" s="642"/>
      <c r="E28" s="425"/>
      <c r="F28" s="397"/>
      <c r="G28" s="404">
        <f>SUM(G7:G27)</f>
        <v>0</v>
      </c>
      <c r="H28" s="403">
        <f>SUM(H7:H27)</f>
        <v>0</v>
      </c>
      <c r="I28" s="404">
        <f>SUM(I7:I27)</f>
        <v>0</v>
      </c>
      <c r="J28" s="646"/>
      <c r="K28" s="402">
        <f>SUM(K7:K27)</f>
        <v>0</v>
      </c>
      <c r="L28" s="402">
        <f>SUM(L7:L27)</f>
        <v>0</v>
      </c>
      <c r="M28" s="402" t="str">
        <f t="shared" si="2"/>
        <v/>
      </c>
      <c r="N28" s="645"/>
    </row>
    <row r="29" customHeight="1" spans="1:9">
      <c r="A29" s="406" t="e">
        <f>#REF!&amp;#REF!</f>
        <v>#REF!</v>
      </c>
      <c r="I29" s="384" t="e">
        <f>"评估人员："&amp;#REF!</f>
        <v>#REF!</v>
      </c>
    </row>
    <row r="30" customHeight="1" spans="1:1">
      <c r="A30" s="406" t="e">
        <f>CONCATENATE(#REF!,#REF!,#REF!,#REF!,#REF!,#REF!,#REF!)</f>
        <v>#REF!</v>
      </c>
    </row>
  </sheetData>
  <sheetProtection formatCells="0" formatColumns="0" formatRows="0" insertRows="0" insertColumns="0" deleteColumns="0" deleteRows="0" autoFilter="0"/>
  <mergeCells count="3">
    <mergeCell ref="A2:M2"/>
    <mergeCell ref="A3:M3"/>
    <mergeCell ref="A28:B28"/>
  </mergeCells>
  <hyperlinks>
    <hyperlink ref="B1" location="'3-2交易性金融资产汇总'!B8" display="返回"/>
    <hyperlink ref="A1" location="索引目录!E11" display="返回索引页"/>
  </hyperlinks>
  <printOptions horizontalCentered="1"/>
  <pageMargins left="0.748031496062992" right="0.748031496062992" top="0.905511811023622" bottom="0.826771653543307" header="1.22047244094488" footer="0.511811023622047"/>
  <pageSetup paperSize="9" scale="73"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K44"/>
  <sheetViews>
    <sheetView workbookViewId="0">
      <selection activeCell="D56" sqref="D56"/>
    </sheetView>
  </sheetViews>
  <sheetFormatPr defaultColWidth="9" defaultRowHeight="15.75" customHeight="1"/>
  <cols>
    <col min="1" max="1" width="5.25" style="157" customWidth="1"/>
    <col min="2" max="2" width="16.375" style="157" customWidth="1"/>
    <col min="3" max="3" width="10.375" style="157" customWidth="1"/>
    <col min="4" max="4" width="10.75" style="157" customWidth="1"/>
    <col min="5" max="5" width="9" style="157"/>
    <col min="6" max="6" width="16.375" style="455" hidden="1" customWidth="1" outlineLevel="1"/>
    <col min="7" max="7" width="15.875" style="455" customWidth="1" collapsed="1"/>
    <col min="8" max="8" width="16.375" style="455" customWidth="1"/>
    <col min="9" max="9" width="12.75" style="455" customWidth="1"/>
    <col min="10" max="10" width="12" style="455" customWidth="1"/>
    <col min="11" max="11" width="8.5" style="157" customWidth="1"/>
    <col min="12" max="16384" width="9" style="157"/>
  </cols>
  <sheetData>
    <row r="1" spans="1:11">
      <c r="A1" s="381" t="s">
        <v>207</v>
      </c>
      <c r="B1" s="483" t="s">
        <v>479</v>
      </c>
      <c r="C1" s="160"/>
      <c r="D1" s="160"/>
      <c r="E1" s="160"/>
      <c r="F1" s="160"/>
      <c r="G1" s="160"/>
      <c r="H1" s="160"/>
      <c r="I1" s="160"/>
      <c r="J1" s="160"/>
      <c r="K1" s="160"/>
    </row>
    <row r="2" s="154" customFormat="1" ht="30" customHeight="1" spans="1:11">
      <c r="A2" s="382" t="s">
        <v>597</v>
      </c>
      <c r="B2" s="416"/>
      <c r="C2" s="416"/>
      <c r="D2" s="416"/>
      <c r="E2" s="416"/>
      <c r="F2" s="416"/>
      <c r="G2" s="416"/>
      <c r="H2" s="416"/>
      <c r="I2" s="416"/>
      <c r="J2" s="416"/>
      <c r="K2" s="416"/>
    </row>
    <row r="3" ht="14.1" customHeight="1" spans="1:11">
      <c r="A3" s="383" t="e">
        <f>CONCATENATE(#REF!,#REF!,#REF!,#REF!,#REF!,#REF!,#REF!)</f>
        <v>#REF!</v>
      </c>
      <c r="B3" s="383"/>
      <c r="C3" s="383"/>
      <c r="D3" s="383"/>
      <c r="E3" s="383"/>
      <c r="F3" s="383"/>
      <c r="G3" s="383"/>
      <c r="H3" s="383"/>
      <c r="I3" s="383"/>
      <c r="J3" s="470"/>
      <c r="K3" s="470"/>
    </row>
    <row r="4" ht="14.1" customHeight="1" spans="1:11">
      <c r="A4" s="383"/>
      <c r="B4" s="383"/>
      <c r="C4" s="383"/>
      <c r="D4" s="383"/>
      <c r="E4" s="383"/>
      <c r="F4" s="383"/>
      <c r="G4" s="383"/>
      <c r="H4" s="470"/>
      <c r="I4" s="470"/>
      <c r="J4" s="470"/>
      <c r="K4" s="471" t="s">
        <v>598</v>
      </c>
    </row>
    <row r="5" customHeight="1" spans="1:11">
      <c r="A5" s="384" t="e">
        <f>#REF!&amp;#REF!</f>
        <v>#REF!</v>
      </c>
      <c r="K5" s="408" t="s">
        <v>236</v>
      </c>
    </row>
    <row r="6" s="379" customFormat="1" customHeight="1" spans="1:11">
      <c r="A6" s="385" t="s">
        <v>312</v>
      </c>
      <c r="B6" s="385" t="s">
        <v>599</v>
      </c>
      <c r="C6" s="385" t="s">
        <v>600</v>
      </c>
      <c r="D6" s="385" t="s">
        <v>601</v>
      </c>
      <c r="E6" s="385" t="s">
        <v>588</v>
      </c>
      <c r="F6" s="462" t="s">
        <v>483</v>
      </c>
      <c r="G6" s="393" t="s">
        <v>346</v>
      </c>
      <c r="H6" s="461" t="s">
        <v>484</v>
      </c>
      <c r="I6" s="461" t="s">
        <v>485</v>
      </c>
      <c r="J6" s="461" t="s">
        <v>555</v>
      </c>
      <c r="K6" s="385" t="s">
        <v>340</v>
      </c>
    </row>
    <row r="7" customHeight="1" spans="1:11">
      <c r="A7" s="390">
        <v>1</v>
      </c>
      <c r="B7" s="634"/>
      <c r="C7" s="635"/>
      <c r="D7" s="635"/>
      <c r="E7" s="385"/>
      <c r="F7" s="636"/>
      <c r="G7" s="637"/>
      <c r="H7" s="637"/>
      <c r="I7" s="397" t="str">
        <f>IF(G7=0,"",(H7-G7))</f>
        <v/>
      </c>
      <c r="J7" s="397" t="str">
        <f>IF(G7=0,"",(H7-G7)/G7*100)</f>
        <v/>
      </c>
      <c r="K7" s="550"/>
    </row>
    <row r="8" customHeight="1" spans="1:11">
      <c r="A8" s="390">
        <v>2</v>
      </c>
      <c r="B8" s="634"/>
      <c r="C8" s="635"/>
      <c r="D8" s="635"/>
      <c r="E8" s="385"/>
      <c r="F8" s="636"/>
      <c r="G8" s="637"/>
      <c r="H8" s="637"/>
      <c r="I8" s="397" t="str">
        <f t="shared" ref="I8:I36" si="0">IF(G8=0,"",(H8-G8))</f>
        <v/>
      </c>
      <c r="J8" s="397" t="str">
        <f t="shared" ref="J8:J36" si="1">IF(G8=0,"",(H8-G8)/G8*100)</f>
        <v/>
      </c>
      <c r="K8" s="550"/>
    </row>
    <row r="9" customHeight="1" spans="1:11">
      <c r="A9" s="390">
        <v>3</v>
      </c>
      <c r="B9" s="634"/>
      <c r="C9" s="635"/>
      <c r="D9" s="635"/>
      <c r="E9" s="385"/>
      <c r="F9" s="636"/>
      <c r="G9" s="637"/>
      <c r="H9" s="637"/>
      <c r="I9" s="397" t="str">
        <f t="shared" si="0"/>
        <v/>
      </c>
      <c r="J9" s="397" t="str">
        <f t="shared" si="1"/>
        <v/>
      </c>
      <c r="K9" s="550"/>
    </row>
    <row r="10" customHeight="1" spans="1:11">
      <c r="A10" s="390">
        <v>4</v>
      </c>
      <c r="B10" s="634"/>
      <c r="C10" s="635"/>
      <c r="D10" s="635"/>
      <c r="E10" s="385"/>
      <c r="F10" s="636"/>
      <c r="G10" s="637"/>
      <c r="H10" s="637"/>
      <c r="I10" s="397" t="str">
        <f t="shared" si="0"/>
        <v/>
      </c>
      <c r="J10" s="397" t="str">
        <f t="shared" si="1"/>
        <v/>
      </c>
      <c r="K10" s="550"/>
    </row>
    <row r="11" customHeight="1" spans="1:11">
      <c r="A11" s="390">
        <v>5</v>
      </c>
      <c r="B11" s="634"/>
      <c r="C11" s="635"/>
      <c r="D11" s="635"/>
      <c r="E11" s="385"/>
      <c r="F11" s="636"/>
      <c r="G11" s="637"/>
      <c r="H11" s="637"/>
      <c r="I11" s="397" t="str">
        <f t="shared" si="0"/>
        <v/>
      </c>
      <c r="J11" s="397" t="str">
        <f t="shared" si="1"/>
        <v/>
      </c>
      <c r="K11" s="550"/>
    </row>
    <row r="12" customHeight="1" spans="1:11">
      <c r="A12" s="390">
        <v>6</v>
      </c>
      <c r="B12" s="634"/>
      <c r="C12" s="635"/>
      <c r="D12" s="635"/>
      <c r="E12" s="385"/>
      <c r="F12" s="636"/>
      <c r="G12" s="637"/>
      <c r="H12" s="637"/>
      <c r="I12" s="397" t="str">
        <f t="shared" si="0"/>
        <v/>
      </c>
      <c r="J12" s="397" t="str">
        <f t="shared" si="1"/>
        <v/>
      </c>
      <c r="K12" s="550"/>
    </row>
    <row r="13" customHeight="1" spans="1:11">
      <c r="A13" s="390">
        <v>7</v>
      </c>
      <c r="B13" s="634"/>
      <c r="C13" s="635"/>
      <c r="D13" s="635"/>
      <c r="E13" s="385"/>
      <c r="F13" s="636"/>
      <c r="G13" s="637"/>
      <c r="H13" s="637"/>
      <c r="I13" s="397" t="str">
        <f t="shared" si="0"/>
        <v/>
      </c>
      <c r="J13" s="397" t="str">
        <f t="shared" si="1"/>
        <v/>
      </c>
      <c r="K13" s="550"/>
    </row>
    <row r="14" customHeight="1" spans="1:11">
      <c r="A14" s="390">
        <v>8</v>
      </c>
      <c r="B14" s="634"/>
      <c r="C14" s="635"/>
      <c r="D14" s="635"/>
      <c r="E14" s="385"/>
      <c r="F14" s="636"/>
      <c r="G14" s="637"/>
      <c r="H14" s="637"/>
      <c r="I14" s="397" t="str">
        <f t="shared" si="0"/>
        <v/>
      </c>
      <c r="J14" s="397" t="str">
        <f t="shared" si="1"/>
        <v/>
      </c>
      <c r="K14" s="550"/>
    </row>
    <row r="15" customHeight="1" spans="1:11">
      <c r="A15" s="390">
        <v>9</v>
      </c>
      <c r="B15" s="634"/>
      <c r="C15" s="635"/>
      <c r="D15" s="635"/>
      <c r="E15" s="385"/>
      <c r="F15" s="636"/>
      <c r="G15" s="637"/>
      <c r="H15" s="637"/>
      <c r="I15" s="397" t="str">
        <f t="shared" si="0"/>
        <v/>
      </c>
      <c r="J15" s="397" t="str">
        <f t="shared" si="1"/>
        <v/>
      </c>
      <c r="K15" s="550"/>
    </row>
    <row r="16" customHeight="1" spans="1:11">
      <c r="A16" s="390">
        <v>10</v>
      </c>
      <c r="B16" s="634"/>
      <c r="C16" s="635"/>
      <c r="D16" s="635"/>
      <c r="E16" s="385"/>
      <c r="F16" s="636"/>
      <c r="G16" s="637"/>
      <c r="H16" s="637"/>
      <c r="I16" s="397" t="str">
        <f t="shared" si="0"/>
        <v/>
      </c>
      <c r="J16" s="397" t="str">
        <f t="shared" si="1"/>
        <v/>
      </c>
      <c r="K16" s="550"/>
    </row>
    <row r="17" customHeight="1" spans="1:11">
      <c r="A17" s="390">
        <v>11</v>
      </c>
      <c r="B17" s="634"/>
      <c r="C17" s="635"/>
      <c r="D17" s="635"/>
      <c r="E17" s="385"/>
      <c r="F17" s="636"/>
      <c r="G17" s="637"/>
      <c r="H17" s="637"/>
      <c r="I17" s="397" t="str">
        <f t="shared" si="0"/>
        <v/>
      </c>
      <c r="J17" s="397" t="str">
        <f t="shared" si="1"/>
        <v/>
      </c>
      <c r="K17" s="550"/>
    </row>
    <row r="18" customHeight="1" spans="1:11">
      <c r="A18" s="390">
        <v>12</v>
      </c>
      <c r="B18" s="634"/>
      <c r="C18" s="635"/>
      <c r="D18" s="635"/>
      <c r="E18" s="385"/>
      <c r="F18" s="636"/>
      <c r="G18" s="637"/>
      <c r="H18" s="637"/>
      <c r="I18" s="397" t="str">
        <f t="shared" si="0"/>
        <v/>
      </c>
      <c r="J18" s="397" t="str">
        <f t="shared" si="1"/>
        <v/>
      </c>
      <c r="K18" s="550"/>
    </row>
    <row r="19" customHeight="1" spans="1:11">
      <c r="A19" s="390">
        <v>13</v>
      </c>
      <c r="B19" s="634"/>
      <c r="C19" s="635"/>
      <c r="D19" s="635"/>
      <c r="E19" s="385"/>
      <c r="F19" s="636"/>
      <c r="G19" s="637"/>
      <c r="H19" s="637"/>
      <c r="I19" s="397" t="str">
        <f t="shared" si="0"/>
        <v/>
      </c>
      <c r="J19" s="397" t="str">
        <f t="shared" si="1"/>
        <v/>
      </c>
      <c r="K19" s="550"/>
    </row>
    <row r="20" customHeight="1" spans="1:11">
      <c r="A20" s="390">
        <v>14</v>
      </c>
      <c r="B20" s="634"/>
      <c r="C20" s="635"/>
      <c r="D20" s="635"/>
      <c r="E20" s="385"/>
      <c r="F20" s="636"/>
      <c r="G20" s="637"/>
      <c r="H20" s="637"/>
      <c r="I20" s="397" t="str">
        <f t="shared" si="0"/>
        <v/>
      </c>
      <c r="J20" s="397" t="str">
        <f t="shared" si="1"/>
        <v/>
      </c>
      <c r="K20" s="550"/>
    </row>
    <row r="21" customHeight="1" spans="1:11">
      <c r="A21" s="390">
        <v>15</v>
      </c>
      <c r="B21" s="634"/>
      <c r="C21" s="635"/>
      <c r="D21" s="635"/>
      <c r="E21" s="385"/>
      <c r="F21" s="636"/>
      <c r="G21" s="637"/>
      <c r="H21" s="637"/>
      <c r="I21" s="397" t="str">
        <f t="shared" si="0"/>
        <v/>
      </c>
      <c r="J21" s="397" t="str">
        <f t="shared" si="1"/>
        <v/>
      </c>
      <c r="K21" s="550"/>
    </row>
    <row r="22" customHeight="1" spans="1:11">
      <c r="A22" s="390">
        <v>16</v>
      </c>
      <c r="B22" s="634"/>
      <c r="C22" s="635"/>
      <c r="D22" s="635"/>
      <c r="E22" s="385"/>
      <c r="F22" s="636"/>
      <c r="G22" s="637"/>
      <c r="H22" s="637"/>
      <c r="I22" s="397" t="str">
        <f t="shared" si="0"/>
        <v/>
      </c>
      <c r="J22" s="397" t="str">
        <f t="shared" si="1"/>
        <v/>
      </c>
      <c r="K22" s="550"/>
    </row>
    <row r="23" customHeight="1" spans="1:11">
      <c r="A23" s="390">
        <v>17</v>
      </c>
      <c r="B23" s="634"/>
      <c r="C23" s="635"/>
      <c r="D23" s="635"/>
      <c r="E23" s="385"/>
      <c r="F23" s="636"/>
      <c r="G23" s="637"/>
      <c r="H23" s="637"/>
      <c r="I23" s="397" t="str">
        <f t="shared" si="0"/>
        <v/>
      </c>
      <c r="J23" s="397" t="str">
        <f t="shared" si="1"/>
        <v/>
      </c>
      <c r="K23" s="550"/>
    </row>
    <row r="24" customHeight="1" spans="1:11">
      <c r="A24" s="390">
        <v>18</v>
      </c>
      <c r="B24" s="634"/>
      <c r="C24" s="635"/>
      <c r="D24" s="635"/>
      <c r="E24" s="385"/>
      <c r="F24" s="636"/>
      <c r="G24" s="637"/>
      <c r="H24" s="637"/>
      <c r="I24" s="397" t="str">
        <f t="shared" si="0"/>
        <v/>
      </c>
      <c r="J24" s="397" t="str">
        <f t="shared" si="1"/>
        <v/>
      </c>
      <c r="K24" s="550"/>
    </row>
    <row r="25" customHeight="1" spans="1:11">
      <c r="A25" s="390">
        <v>19</v>
      </c>
      <c r="B25" s="634"/>
      <c r="C25" s="635"/>
      <c r="D25" s="635"/>
      <c r="E25" s="385"/>
      <c r="F25" s="636"/>
      <c r="G25" s="637"/>
      <c r="H25" s="637"/>
      <c r="I25" s="397" t="str">
        <f t="shared" si="0"/>
        <v/>
      </c>
      <c r="J25" s="397" t="str">
        <f t="shared" si="1"/>
        <v/>
      </c>
      <c r="K25" s="550"/>
    </row>
    <row r="26" customHeight="1" spans="1:11">
      <c r="A26" s="390">
        <v>20</v>
      </c>
      <c r="B26" s="634"/>
      <c r="C26" s="635"/>
      <c r="D26" s="635"/>
      <c r="E26" s="385"/>
      <c r="F26" s="636"/>
      <c r="G26" s="637"/>
      <c r="H26" s="637"/>
      <c r="I26" s="397" t="str">
        <f t="shared" si="0"/>
        <v/>
      </c>
      <c r="J26" s="397" t="str">
        <f t="shared" si="1"/>
        <v/>
      </c>
      <c r="K26" s="550"/>
    </row>
    <row r="27" customHeight="1" spans="1:11">
      <c r="A27" s="390">
        <v>21</v>
      </c>
      <c r="B27" s="634"/>
      <c r="C27" s="635"/>
      <c r="D27" s="635"/>
      <c r="E27" s="385"/>
      <c r="F27" s="636"/>
      <c r="G27" s="637"/>
      <c r="H27" s="637"/>
      <c r="I27" s="397" t="str">
        <f t="shared" si="0"/>
        <v/>
      </c>
      <c r="J27" s="397" t="str">
        <f t="shared" si="1"/>
        <v/>
      </c>
      <c r="K27" s="550"/>
    </row>
    <row r="28" customHeight="1" spans="1:11">
      <c r="A28" s="390">
        <v>22</v>
      </c>
      <c r="B28" s="634"/>
      <c r="C28" s="635"/>
      <c r="D28" s="635"/>
      <c r="E28" s="385"/>
      <c r="F28" s="636"/>
      <c r="G28" s="637"/>
      <c r="H28" s="637"/>
      <c r="I28" s="397" t="str">
        <f t="shared" si="0"/>
        <v/>
      </c>
      <c r="J28" s="397" t="str">
        <f t="shared" si="1"/>
        <v/>
      </c>
      <c r="K28" s="550"/>
    </row>
    <row r="29" customHeight="1" spans="1:11">
      <c r="A29" s="390">
        <v>23</v>
      </c>
      <c r="B29" s="634"/>
      <c r="C29" s="635"/>
      <c r="D29" s="635"/>
      <c r="E29" s="385"/>
      <c r="F29" s="636"/>
      <c r="G29" s="637"/>
      <c r="H29" s="637"/>
      <c r="I29" s="397" t="str">
        <f t="shared" si="0"/>
        <v/>
      </c>
      <c r="J29" s="397" t="str">
        <f t="shared" si="1"/>
        <v/>
      </c>
      <c r="K29" s="550"/>
    </row>
    <row r="30" customHeight="1" spans="1:11">
      <c r="A30" s="390">
        <v>24</v>
      </c>
      <c r="B30" s="634"/>
      <c r="C30" s="635"/>
      <c r="D30" s="635"/>
      <c r="E30" s="385"/>
      <c r="F30" s="636"/>
      <c r="G30" s="637"/>
      <c r="H30" s="637"/>
      <c r="I30" s="397" t="str">
        <f t="shared" si="0"/>
        <v/>
      </c>
      <c r="J30" s="397" t="str">
        <f t="shared" si="1"/>
        <v/>
      </c>
      <c r="K30" s="550"/>
    </row>
    <row r="31" customHeight="1" spans="1:11">
      <c r="A31" s="390">
        <v>25</v>
      </c>
      <c r="B31" s="634"/>
      <c r="C31" s="635"/>
      <c r="D31" s="635"/>
      <c r="E31" s="385"/>
      <c r="F31" s="636"/>
      <c r="G31" s="637"/>
      <c r="H31" s="637"/>
      <c r="I31" s="397" t="str">
        <f t="shared" si="0"/>
        <v/>
      </c>
      <c r="J31" s="397" t="str">
        <f t="shared" si="1"/>
        <v/>
      </c>
      <c r="K31" s="550"/>
    </row>
    <row r="32" customHeight="1" spans="1:11">
      <c r="A32" s="390">
        <v>26</v>
      </c>
      <c r="B32" s="634"/>
      <c r="C32" s="635"/>
      <c r="D32" s="635"/>
      <c r="E32" s="385"/>
      <c r="F32" s="636"/>
      <c r="G32" s="637"/>
      <c r="H32" s="637"/>
      <c r="I32" s="397" t="str">
        <f t="shared" si="0"/>
        <v/>
      </c>
      <c r="J32" s="397" t="str">
        <f t="shared" si="1"/>
        <v/>
      </c>
      <c r="K32" s="550"/>
    </row>
    <row r="33" customHeight="1" spans="1:11">
      <c r="A33" s="390">
        <v>27</v>
      </c>
      <c r="B33" s="634"/>
      <c r="C33" s="635"/>
      <c r="D33" s="635"/>
      <c r="E33" s="385"/>
      <c r="F33" s="636"/>
      <c r="G33" s="637"/>
      <c r="H33" s="637"/>
      <c r="I33" s="397" t="str">
        <f t="shared" si="0"/>
        <v/>
      </c>
      <c r="J33" s="397" t="str">
        <f t="shared" si="1"/>
        <v/>
      </c>
      <c r="K33" s="550"/>
    </row>
    <row r="34" customHeight="1" spans="1:11">
      <c r="A34" s="390">
        <v>28</v>
      </c>
      <c r="B34" s="634"/>
      <c r="C34" s="635"/>
      <c r="D34" s="635"/>
      <c r="E34" s="385"/>
      <c r="F34" s="636"/>
      <c r="G34" s="637"/>
      <c r="H34" s="637"/>
      <c r="I34" s="397" t="str">
        <f t="shared" si="0"/>
        <v/>
      </c>
      <c r="J34" s="397" t="str">
        <f t="shared" si="1"/>
        <v/>
      </c>
      <c r="K34" s="550"/>
    </row>
    <row r="35" customHeight="1" spans="1:11">
      <c r="A35" s="390">
        <v>29</v>
      </c>
      <c r="B35" s="634"/>
      <c r="C35" s="635"/>
      <c r="D35" s="635"/>
      <c r="E35" s="385"/>
      <c r="F35" s="636"/>
      <c r="G35" s="637"/>
      <c r="H35" s="637"/>
      <c r="I35" s="397" t="str">
        <f t="shared" si="0"/>
        <v/>
      </c>
      <c r="J35" s="397" t="str">
        <f t="shared" si="1"/>
        <v/>
      </c>
      <c r="K35" s="550"/>
    </row>
    <row r="36" customHeight="1" spans="1:11">
      <c r="A36" s="390">
        <v>30</v>
      </c>
      <c r="B36" s="634"/>
      <c r="C36" s="635"/>
      <c r="D36" s="635"/>
      <c r="E36" s="385"/>
      <c r="F36" s="636"/>
      <c r="G36" s="637"/>
      <c r="H36" s="637"/>
      <c r="I36" s="397" t="str">
        <f t="shared" si="0"/>
        <v/>
      </c>
      <c r="J36" s="397" t="str">
        <f t="shared" si="1"/>
        <v/>
      </c>
      <c r="K36" s="550"/>
    </row>
    <row r="37" customHeight="1" spans="1:11">
      <c r="A37" s="390"/>
      <c r="B37" s="638"/>
      <c r="C37" s="639"/>
      <c r="D37" s="639"/>
      <c r="E37" s="425"/>
      <c r="F37" s="636"/>
      <c r="G37" s="637"/>
      <c r="H37" s="637"/>
      <c r="I37" s="397"/>
      <c r="J37" s="397"/>
      <c r="K37" s="468"/>
    </row>
    <row r="38" customHeight="1" spans="1:11">
      <c r="A38" s="390"/>
      <c r="B38" s="638"/>
      <c r="C38" s="639"/>
      <c r="D38" s="639"/>
      <c r="E38" s="425"/>
      <c r="F38" s="636"/>
      <c r="G38" s="637"/>
      <c r="H38" s="637"/>
      <c r="I38" s="397"/>
      <c r="J38" s="397"/>
      <c r="K38" s="468"/>
    </row>
    <row r="39" customHeight="1" spans="1:11">
      <c r="A39" s="390"/>
      <c r="B39" s="638"/>
      <c r="C39" s="639"/>
      <c r="D39" s="639"/>
      <c r="E39" s="425"/>
      <c r="F39" s="636"/>
      <c r="G39" s="637"/>
      <c r="H39" s="637"/>
      <c r="I39" s="397"/>
      <c r="J39" s="397"/>
      <c r="K39" s="468"/>
    </row>
    <row r="40" customHeight="1" spans="1:11">
      <c r="A40" s="401" t="s">
        <v>282</v>
      </c>
      <c r="B40" s="389"/>
      <c r="C40" s="639"/>
      <c r="D40" s="639"/>
      <c r="E40" s="425"/>
      <c r="F40" s="636">
        <f>SUM(F7:F39)</f>
        <v>0</v>
      </c>
      <c r="G40" s="637">
        <f>SUM(G7:G39)</f>
        <v>0</v>
      </c>
      <c r="H40" s="637">
        <f>SUM(H7:H39)</f>
        <v>0</v>
      </c>
      <c r="I40" s="397"/>
      <c r="J40" s="397"/>
      <c r="K40" s="468"/>
    </row>
    <row r="41" customHeight="1" spans="1:11">
      <c r="A41" s="401" t="s">
        <v>602</v>
      </c>
      <c r="B41" s="393"/>
      <c r="C41" s="639"/>
      <c r="D41" s="639"/>
      <c r="E41" s="425"/>
      <c r="F41" s="636"/>
      <c r="G41" s="636"/>
      <c r="H41" s="636"/>
      <c r="I41" s="397"/>
      <c r="J41" s="397"/>
      <c r="K41" s="468"/>
    </row>
    <row r="42" customHeight="1" spans="1:11">
      <c r="A42" s="401" t="s">
        <v>282</v>
      </c>
      <c r="B42" s="389"/>
      <c r="C42" s="639"/>
      <c r="D42" s="639"/>
      <c r="E42" s="425"/>
      <c r="F42" s="636">
        <f>F40-F41</f>
        <v>0</v>
      </c>
      <c r="G42" s="637">
        <f>G40-G41</f>
        <v>0</v>
      </c>
      <c r="H42" s="637">
        <f>H40-H41</f>
        <v>0</v>
      </c>
      <c r="I42" s="397"/>
      <c r="J42" s="397"/>
      <c r="K42" s="468"/>
    </row>
    <row r="43" customHeight="1" spans="1:9">
      <c r="A43" s="406" t="e">
        <f>[1]封面!D11&amp;[1]封面!F11</f>
        <v>#REF!</v>
      </c>
      <c r="D43" s="157" t="e">
        <f>#REF!</f>
        <v>#REF!</v>
      </c>
      <c r="G43" s="384" t="e">
        <f>"评估人员："&amp;[1]封面!E20</f>
        <v>#REF!</v>
      </c>
      <c r="H43" s="157" t="e">
        <f>#REF!</f>
        <v>#REF!</v>
      </c>
      <c r="I43" s="157"/>
    </row>
    <row r="44" customHeight="1" spans="1:2">
      <c r="A44" s="406" t="e">
        <f>CONCATENATE([1]封面!D13,[1]封面!F13,[1]封面!G13,[1]封面!H13,[1]封面!I13,[1]封面!J13,[1]封面!K13)</f>
        <v>#REF!</v>
      </c>
      <c r="B44" s="157" t="e">
        <f>'3-1-3其他货币资金'!A31</f>
        <v>#REF!</v>
      </c>
    </row>
  </sheetData>
  <sheetProtection formatCells="0" formatColumns="0" formatRows="0" insertRows="0" insertColumns="0" deleteColumns="0" deleteRows="0" sort="0" autoFilter="0"/>
  <mergeCells count="5">
    <mergeCell ref="A2:K2"/>
    <mergeCell ref="A3:K3"/>
    <mergeCell ref="A40:B40"/>
    <mergeCell ref="A41:B41"/>
    <mergeCell ref="A42:B42"/>
  </mergeCells>
  <hyperlinks>
    <hyperlink ref="A1" location="索引目录!D12" display="返回索引页"/>
    <hyperlink ref="B1" location="'3-流动汇总'!B8"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ignoredErrors>
    <ignoredError sqref="I7:J36" unlockedFormula="1"/>
  </ignoredError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R49"/>
  <sheetViews>
    <sheetView topLeftCell="I31" workbookViewId="0">
      <selection activeCell="D56" sqref="D56"/>
    </sheetView>
  </sheetViews>
  <sheetFormatPr defaultColWidth="9" defaultRowHeight="15.75" customHeight="1"/>
  <cols>
    <col min="1" max="1" width="5.25" style="157" customWidth="1"/>
    <col min="2" max="2" width="24.625" style="157" customWidth="1"/>
    <col min="3" max="3" width="9.625" style="480" customWidth="1"/>
    <col min="4" max="4" width="11.5" style="157" customWidth="1"/>
    <col min="5" max="5" width="7.75" style="157" customWidth="1"/>
    <col min="6" max="6" width="15.125" style="157" hidden="1" customWidth="1" outlineLevel="1"/>
    <col min="7" max="7" width="13.125" style="455" customWidth="1" outlineLevel="1"/>
    <col min="8" max="8" width="12.875" style="455" customWidth="1" outlineLevel="1"/>
    <col min="9" max="9" width="14.375" style="455" customWidth="1" outlineLevel="1"/>
    <col min="10" max="10" width="10.375" style="455" customWidth="1" outlineLevel="1"/>
    <col min="11" max="11" width="11.5" style="455" customWidth="1" outlineLevel="1"/>
    <col min="12" max="12" width="11.875" style="455" customWidth="1" outlineLevel="1"/>
    <col min="13" max="13" width="11.125" style="455" customWidth="1" outlineLevel="1"/>
    <col min="14" max="14" width="16.375" style="99" customWidth="1"/>
    <col min="15" max="15" width="16.75" style="157" customWidth="1"/>
    <col min="16" max="16" width="12.875" style="157" customWidth="1"/>
    <col min="17" max="17" width="11" style="157" customWidth="1"/>
    <col min="18" max="18" width="10.25" style="157" customWidth="1"/>
    <col min="19" max="16384" width="9" style="157"/>
  </cols>
  <sheetData>
    <row r="1" spans="1:18">
      <c r="A1" s="158" t="s">
        <v>207</v>
      </c>
      <c r="B1" s="483" t="s">
        <v>603</v>
      </c>
      <c r="C1" s="601"/>
      <c r="D1" s="160"/>
      <c r="E1" s="160"/>
      <c r="F1" s="160"/>
      <c r="G1" s="160"/>
      <c r="H1" s="160"/>
      <c r="I1" s="160"/>
      <c r="J1" s="160"/>
      <c r="K1" s="160"/>
      <c r="L1" s="160"/>
      <c r="M1" s="160"/>
      <c r="N1" s="160"/>
      <c r="O1" s="160"/>
      <c r="P1" s="160"/>
      <c r="Q1" s="160"/>
      <c r="R1" s="160"/>
    </row>
    <row r="2" s="154" customFormat="1" ht="30" customHeight="1" spans="1:18">
      <c r="A2" s="382" t="s">
        <v>604</v>
      </c>
      <c r="B2" s="416"/>
      <c r="C2" s="416"/>
      <c r="D2" s="416"/>
      <c r="E2" s="416"/>
      <c r="F2" s="416"/>
      <c r="G2" s="416"/>
      <c r="H2" s="416"/>
      <c r="I2" s="416"/>
      <c r="J2" s="416"/>
      <c r="K2" s="416"/>
      <c r="L2" s="416"/>
      <c r="M2" s="416"/>
      <c r="N2" s="416"/>
      <c r="O2" s="416"/>
      <c r="P2" s="416"/>
      <c r="Q2" s="416"/>
      <c r="R2" s="416"/>
    </row>
    <row r="3" ht="14.1" customHeight="1" spans="1:18">
      <c r="A3" s="383" t="e">
        <f>CONCATENATE(#REF!,#REF!,#REF!,#REF!,#REF!,#REF!,#REF!)</f>
        <v>#REF!</v>
      </c>
      <c r="B3" s="383"/>
      <c r="C3" s="383"/>
      <c r="D3" s="383"/>
      <c r="E3" s="383"/>
      <c r="F3" s="383"/>
      <c r="G3" s="383"/>
      <c r="H3" s="383"/>
      <c r="I3" s="470"/>
      <c r="J3" s="470"/>
      <c r="K3" s="470"/>
      <c r="L3" s="470"/>
      <c r="M3" s="470"/>
      <c r="N3" s="470"/>
      <c r="O3" s="470"/>
      <c r="P3" s="470"/>
      <c r="Q3" s="470"/>
      <c r="R3" s="470"/>
    </row>
    <row r="4" ht="14.1" customHeight="1" spans="1:18">
      <c r="A4" s="383"/>
      <c r="B4" s="383"/>
      <c r="C4" s="602"/>
      <c r="D4" s="383"/>
      <c r="E4" s="383"/>
      <c r="F4" s="383"/>
      <c r="G4" s="383"/>
      <c r="H4" s="383"/>
      <c r="I4" s="470"/>
      <c r="J4" s="470"/>
      <c r="K4" s="470"/>
      <c r="L4" s="470"/>
      <c r="M4" s="470"/>
      <c r="N4" s="470"/>
      <c r="O4" s="470"/>
      <c r="P4" s="470"/>
      <c r="Q4" s="470"/>
      <c r="R4" s="471" t="s">
        <v>605</v>
      </c>
    </row>
    <row r="5" customHeight="1" spans="1:18">
      <c r="A5" s="384" t="e">
        <f>#REF!&amp;#REF!</f>
        <v>#REF!</v>
      </c>
      <c r="M5" s="593" t="s">
        <v>606</v>
      </c>
      <c r="N5" s="595"/>
      <c r="R5" s="408" t="s">
        <v>236</v>
      </c>
    </row>
    <row r="6" s="379" customFormat="1" customHeight="1" spans="1:18">
      <c r="A6" s="385" t="s">
        <v>312</v>
      </c>
      <c r="B6" s="385" t="s">
        <v>607</v>
      </c>
      <c r="C6" s="385" t="s">
        <v>608</v>
      </c>
      <c r="D6" s="385" t="s">
        <v>609</v>
      </c>
      <c r="E6" s="385" t="s">
        <v>610</v>
      </c>
      <c r="F6" s="385" t="s">
        <v>483</v>
      </c>
      <c r="G6" s="579" t="s">
        <v>611</v>
      </c>
      <c r="H6" s="580" t="s">
        <v>612</v>
      </c>
      <c r="I6" s="579" t="s">
        <v>613</v>
      </c>
      <c r="J6" s="579" t="s">
        <v>614</v>
      </c>
      <c r="K6" s="579" t="s">
        <v>615</v>
      </c>
      <c r="L6" s="579" t="s">
        <v>616</v>
      </c>
      <c r="M6" s="596"/>
      <c r="N6" s="393" t="s">
        <v>346</v>
      </c>
      <c r="O6" s="385" t="s">
        <v>484</v>
      </c>
      <c r="P6" s="385" t="s">
        <v>485</v>
      </c>
      <c r="Q6" s="385" t="s">
        <v>555</v>
      </c>
      <c r="R6" s="385" t="s">
        <v>340</v>
      </c>
    </row>
    <row r="7" s="99" customFormat="1" customHeight="1" spans="1:18">
      <c r="A7" s="117">
        <v>1</v>
      </c>
      <c r="B7" s="611"/>
      <c r="C7" s="612"/>
      <c r="D7" s="109"/>
      <c r="E7" s="117"/>
      <c r="F7" s="613"/>
      <c r="G7" s="614"/>
      <c r="H7" s="615"/>
      <c r="I7" s="615"/>
      <c r="J7" s="615"/>
      <c r="K7" s="586"/>
      <c r="L7" s="586"/>
      <c r="M7" s="586">
        <f t="shared" ref="M7:M36" si="0">SUM(G7:L7)-F7</f>
        <v>0</v>
      </c>
      <c r="N7" s="626"/>
      <c r="O7" s="626"/>
      <c r="P7" s="236" t="str">
        <f>IF(N7=0,"",(O7-N7))</f>
        <v/>
      </c>
      <c r="Q7" s="236" t="str">
        <f t="shared" ref="Q7:Q40" si="1">IF(N7=0,"",(O7-N7)/N7*100)</f>
        <v/>
      </c>
      <c r="R7" s="632"/>
    </row>
    <row r="8" s="99" customFormat="1" customHeight="1" spans="1:18">
      <c r="A8" s="117">
        <v>2</v>
      </c>
      <c r="B8" s="611"/>
      <c r="C8" s="612"/>
      <c r="D8" s="109"/>
      <c r="E8" s="117"/>
      <c r="F8" s="613"/>
      <c r="G8" s="615"/>
      <c r="H8" s="615"/>
      <c r="I8" s="615"/>
      <c r="J8" s="615"/>
      <c r="K8" s="586"/>
      <c r="L8" s="586"/>
      <c r="M8" s="586">
        <f t="shared" si="0"/>
        <v>0</v>
      </c>
      <c r="N8" s="626"/>
      <c r="O8" s="626"/>
      <c r="P8" s="236" t="str">
        <f t="shared" ref="P8:P40" si="2">IF(N8=0,"",(O8-N8))</f>
        <v/>
      </c>
      <c r="Q8" s="236" t="str">
        <f t="shared" si="1"/>
        <v/>
      </c>
      <c r="R8" s="632"/>
    </row>
    <row r="9" s="99" customFormat="1" customHeight="1" spans="1:18">
      <c r="A9" s="117">
        <v>3</v>
      </c>
      <c r="B9" s="611"/>
      <c r="C9" s="612"/>
      <c r="D9" s="109"/>
      <c r="E9" s="117"/>
      <c r="F9" s="613"/>
      <c r="G9" s="615"/>
      <c r="H9" s="615"/>
      <c r="I9" s="615"/>
      <c r="J9" s="615"/>
      <c r="K9" s="586"/>
      <c r="L9" s="586"/>
      <c r="M9" s="586">
        <f t="shared" si="0"/>
        <v>0</v>
      </c>
      <c r="N9" s="626"/>
      <c r="O9" s="626"/>
      <c r="P9" s="236" t="str">
        <f t="shared" si="2"/>
        <v/>
      </c>
      <c r="Q9" s="236" t="str">
        <f t="shared" si="1"/>
        <v/>
      </c>
      <c r="R9" s="632"/>
    </row>
    <row r="10" s="99" customFormat="1" customHeight="1" spans="1:18">
      <c r="A10" s="117">
        <v>4</v>
      </c>
      <c r="B10" s="611"/>
      <c r="C10" s="612"/>
      <c r="D10" s="109"/>
      <c r="E10" s="117"/>
      <c r="F10" s="613"/>
      <c r="G10" s="615"/>
      <c r="H10" s="615"/>
      <c r="I10" s="615"/>
      <c r="J10" s="615"/>
      <c r="K10" s="586"/>
      <c r="L10" s="586"/>
      <c r="M10" s="586">
        <f t="shared" si="0"/>
        <v>0</v>
      </c>
      <c r="N10" s="626"/>
      <c r="O10" s="626"/>
      <c r="P10" s="236" t="str">
        <f t="shared" si="2"/>
        <v/>
      </c>
      <c r="Q10" s="236" t="str">
        <f t="shared" si="1"/>
        <v/>
      </c>
      <c r="R10" s="632"/>
    </row>
    <row r="11" s="99" customFormat="1" customHeight="1" spans="1:18">
      <c r="A11" s="117">
        <v>5</v>
      </c>
      <c r="B11" s="611"/>
      <c r="C11" s="612"/>
      <c r="D11" s="109"/>
      <c r="E11" s="117"/>
      <c r="F11" s="613"/>
      <c r="G11" s="615"/>
      <c r="H11" s="615"/>
      <c r="I11" s="615"/>
      <c r="J11" s="615"/>
      <c r="K11" s="586"/>
      <c r="L11" s="586"/>
      <c r="M11" s="586">
        <f t="shared" si="0"/>
        <v>0</v>
      </c>
      <c r="N11" s="626"/>
      <c r="O11" s="626"/>
      <c r="P11" s="236" t="str">
        <f t="shared" si="2"/>
        <v/>
      </c>
      <c r="Q11" s="236" t="str">
        <f t="shared" si="1"/>
        <v/>
      </c>
      <c r="R11" s="632"/>
    </row>
    <row r="12" s="99" customFormat="1" customHeight="1" spans="1:18">
      <c r="A12" s="117">
        <v>6</v>
      </c>
      <c r="B12" s="611"/>
      <c r="C12" s="612"/>
      <c r="D12" s="109"/>
      <c r="E12" s="117"/>
      <c r="F12" s="613"/>
      <c r="G12" s="615"/>
      <c r="H12" s="615"/>
      <c r="I12" s="615"/>
      <c r="J12" s="615"/>
      <c r="K12" s="586"/>
      <c r="L12" s="586"/>
      <c r="M12" s="586">
        <f t="shared" si="0"/>
        <v>0</v>
      </c>
      <c r="N12" s="626"/>
      <c r="O12" s="626"/>
      <c r="P12" s="236" t="str">
        <f t="shared" si="2"/>
        <v/>
      </c>
      <c r="Q12" s="236" t="str">
        <f t="shared" si="1"/>
        <v/>
      </c>
      <c r="R12" s="632"/>
    </row>
    <row r="13" s="99" customFormat="1" customHeight="1" spans="1:18">
      <c r="A13" s="117">
        <v>7</v>
      </c>
      <c r="B13" s="611"/>
      <c r="C13" s="612"/>
      <c r="D13" s="109"/>
      <c r="E13" s="117"/>
      <c r="F13" s="613"/>
      <c r="G13" s="615"/>
      <c r="H13" s="615"/>
      <c r="I13" s="615"/>
      <c r="J13" s="615"/>
      <c r="K13" s="586"/>
      <c r="L13" s="586"/>
      <c r="M13" s="586">
        <f t="shared" si="0"/>
        <v>0</v>
      </c>
      <c r="N13" s="626"/>
      <c r="O13" s="626"/>
      <c r="P13" s="236" t="str">
        <f t="shared" si="2"/>
        <v/>
      </c>
      <c r="Q13" s="236" t="str">
        <f t="shared" si="1"/>
        <v/>
      </c>
      <c r="R13" s="632"/>
    </row>
    <row r="14" s="99" customFormat="1" customHeight="1" spans="1:18">
      <c r="A14" s="117">
        <v>8</v>
      </c>
      <c r="B14" s="611"/>
      <c r="C14" s="612"/>
      <c r="D14" s="109"/>
      <c r="E14" s="117"/>
      <c r="F14" s="613"/>
      <c r="G14" s="615"/>
      <c r="H14" s="615"/>
      <c r="I14" s="615"/>
      <c r="J14" s="615"/>
      <c r="K14" s="586"/>
      <c r="L14" s="586"/>
      <c r="M14" s="586">
        <f t="shared" si="0"/>
        <v>0</v>
      </c>
      <c r="N14" s="626"/>
      <c r="O14" s="626"/>
      <c r="P14" s="236" t="str">
        <f t="shared" si="2"/>
        <v/>
      </c>
      <c r="Q14" s="236" t="str">
        <f t="shared" si="1"/>
        <v/>
      </c>
      <c r="R14" s="632"/>
    </row>
    <row r="15" s="99" customFormat="1" customHeight="1" spans="1:18">
      <c r="A15" s="117">
        <v>9</v>
      </c>
      <c r="B15" s="611"/>
      <c r="C15" s="612"/>
      <c r="D15" s="109"/>
      <c r="E15" s="117"/>
      <c r="F15" s="616"/>
      <c r="G15" s="615"/>
      <c r="H15" s="615"/>
      <c r="I15" s="615"/>
      <c r="J15" s="615"/>
      <c r="K15" s="586"/>
      <c r="L15" s="586"/>
      <c r="M15" s="586">
        <f t="shared" si="0"/>
        <v>0</v>
      </c>
      <c r="N15" s="627"/>
      <c r="O15" s="626"/>
      <c r="P15" s="236" t="str">
        <f t="shared" si="2"/>
        <v/>
      </c>
      <c r="Q15" s="236" t="str">
        <f t="shared" si="1"/>
        <v/>
      </c>
      <c r="R15" s="633"/>
    </row>
    <row r="16" s="99" customFormat="1" customHeight="1" spans="1:18">
      <c r="A16" s="117">
        <v>10</v>
      </c>
      <c r="B16" s="617"/>
      <c r="C16" s="612"/>
      <c r="D16" s="109"/>
      <c r="E16" s="117"/>
      <c r="F16" s="618"/>
      <c r="G16" s="619"/>
      <c r="H16" s="620"/>
      <c r="I16" s="620"/>
      <c r="J16" s="620"/>
      <c r="K16" s="586"/>
      <c r="L16" s="586"/>
      <c r="M16" s="586">
        <f t="shared" si="0"/>
        <v>0</v>
      </c>
      <c r="N16" s="628"/>
      <c r="O16" s="626"/>
      <c r="P16" s="236" t="str">
        <f t="shared" si="2"/>
        <v/>
      </c>
      <c r="Q16" s="236" t="str">
        <f t="shared" si="1"/>
        <v/>
      </c>
      <c r="R16" s="633"/>
    </row>
    <row r="17" s="99" customFormat="1" customHeight="1" spans="1:18">
      <c r="A17" s="117">
        <v>11</v>
      </c>
      <c r="B17" s="611"/>
      <c r="C17" s="612"/>
      <c r="D17" s="109"/>
      <c r="E17" s="117"/>
      <c r="F17" s="621"/>
      <c r="G17" s="615"/>
      <c r="H17" s="615"/>
      <c r="I17" s="615"/>
      <c r="J17" s="615"/>
      <c r="K17" s="586"/>
      <c r="L17" s="586"/>
      <c r="M17" s="586">
        <f t="shared" si="0"/>
        <v>0</v>
      </c>
      <c r="N17" s="629"/>
      <c r="O17" s="626"/>
      <c r="P17" s="236" t="str">
        <f t="shared" si="2"/>
        <v/>
      </c>
      <c r="Q17" s="236" t="str">
        <f t="shared" si="1"/>
        <v/>
      </c>
      <c r="R17" s="633"/>
    </row>
    <row r="18" s="99" customFormat="1" customHeight="1" spans="1:18">
      <c r="A18" s="117">
        <v>12</v>
      </c>
      <c r="B18" s="611"/>
      <c r="C18" s="612"/>
      <c r="D18" s="109"/>
      <c r="E18" s="117"/>
      <c r="F18" s="613"/>
      <c r="G18" s="615"/>
      <c r="H18" s="615"/>
      <c r="I18" s="615"/>
      <c r="J18" s="615"/>
      <c r="K18" s="586"/>
      <c r="L18" s="586"/>
      <c r="M18" s="586">
        <f t="shared" si="0"/>
        <v>0</v>
      </c>
      <c r="N18" s="626"/>
      <c r="O18" s="626"/>
      <c r="P18" s="236" t="str">
        <f t="shared" si="2"/>
        <v/>
      </c>
      <c r="Q18" s="236" t="str">
        <f t="shared" si="1"/>
        <v/>
      </c>
      <c r="R18" s="632"/>
    </row>
    <row r="19" s="99" customFormat="1" customHeight="1" spans="1:18">
      <c r="A19" s="117">
        <v>13</v>
      </c>
      <c r="B19" s="611"/>
      <c r="C19" s="612"/>
      <c r="D19" s="109"/>
      <c r="E19" s="117"/>
      <c r="F19" s="613"/>
      <c r="G19" s="615"/>
      <c r="H19" s="615"/>
      <c r="I19" s="615"/>
      <c r="J19" s="615"/>
      <c r="K19" s="586"/>
      <c r="L19" s="586"/>
      <c r="M19" s="586">
        <f t="shared" si="0"/>
        <v>0</v>
      </c>
      <c r="N19" s="626"/>
      <c r="O19" s="626"/>
      <c r="P19" s="236" t="str">
        <f t="shared" si="2"/>
        <v/>
      </c>
      <c r="Q19" s="236" t="str">
        <f t="shared" si="1"/>
        <v/>
      </c>
      <c r="R19" s="632"/>
    </row>
    <row r="20" s="99" customFormat="1" customHeight="1" spans="1:18">
      <c r="A20" s="117">
        <v>14</v>
      </c>
      <c r="B20" s="611"/>
      <c r="C20" s="612"/>
      <c r="D20" s="109"/>
      <c r="E20" s="117"/>
      <c r="F20" s="613"/>
      <c r="G20" s="615"/>
      <c r="H20" s="615"/>
      <c r="I20" s="615"/>
      <c r="J20" s="615"/>
      <c r="K20" s="586"/>
      <c r="L20" s="586"/>
      <c r="M20" s="586">
        <f t="shared" si="0"/>
        <v>0</v>
      </c>
      <c r="N20" s="626"/>
      <c r="O20" s="626"/>
      <c r="P20" s="236" t="str">
        <f t="shared" si="2"/>
        <v/>
      </c>
      <c r="Q20" s="236" t="str">
        <f t="shared" si="1"/>
        <v/>
      </c>
      <c r="R20" s="632"/>
    </row>
    <row r="21" s="99" customFormat="1" customHeight="1" spans="1:18">
      <c r="A21" s="117">
        <v>15</v>
      </c>
      <c r="B21" s="611"/>
      <c r="C21" s="612"/>
      <c r="D21" s="109"/>
      <c r="E21" s="117"/>
      <c r="F21" s="613"/>
      <c r="G21" s="615"/>
      <c r="H21" s="615"/>
      <c r="I21" s="615"/>
      <c r="J21" s="615"/>
      <c r="K21" s="586"/>
      <c r="L21" s="586"/>
      <c r="M21" s="586">
        <f t="shared" si="0"/>
        <v>0</v>
      </c>
      <c r="N21" s="626"/>
      <c r="O21" s="626"/>
      <c r="P21" s="236" t="str">
        <f t="shared" si="2"/>
        <v/>
      </c>
      <c r="Q21" s="236" t="str">
        <f t="shared" si="1"/>
        <v/>
      </c>
      <c r="R21" s="632"/>
    </row>
    <row r="22" s="99" customFormat="1" customHeight="1" spans="1:18">
      <c r="A22" s="117">
        <v>16</v>
      </c>
      <c r="B22" s="611"/>
      <c r="C22" s="612"/>
      <c r="D22" s="109"/>
      <c r="E22" s="117"/>
      <c r="F22" s="613"/>
      <c r="G22" s="615"/>
      <c r="H22" s="615"/>
      <c r="I22" s="615"/>
      <c r="J22" s="615"/>
      <c r="K22" s="586"/>
      <c r="L22" s="586"/>
      <c r="M22" s="586">
        <f t="shared" si="0"/>
        <v>0</v>
      </c>
      <c r="N22" s="626"/>
      <c r="O22" s="626"/>
      <c r="P22" s="236" t="str">
        <f t="shared" si="2"/>
        <v/>
      </c>
      <c r="Q22" s="236" t="str">
        <f t="shared" si="1"/>
        <v/>
      </c>
      <c r="R22" s="632"/>
    </row>
    <row r="23" s="99" customFormat="1" customHeight="1" spans="1:18">
      <c r="A23" s="117">
        <v>17</v>
      </c>
      <c r="B23" s="611"/>
      <c r="C23" s="612"/>
      <c r="D23" s="109"/>
      <c r="E23" s="117"/>
      <c r="F23" s="613"/>
      <c r="G23" s="615"/>
      <c r="H23" s="615"/>
      <c r="I23" s="615"/>
      <c r="J23" s="615"/>
      <c r="K23" s="586"/>
      <c r="L23" s="586"/>
      <c r="M23" s="586">
        <f t="shared" si="0"/>
        <v>0</v>
      </c>
      <c r="N23" s="626"/>
      <c r="O23" s="626"/>
      <c r="P23" s="236" t="str">
        <f t="shared" si="2"/>
        <v/>
      </c>
      <c r="Q23" s="236" t="str">
        <f t="shared" si="1"/>
        <v/>
      </c>
      <c r="R23" s="632"/>
    </row>
    <row r="24" s="99" customFormat="1" customHeight="1" spans="1:18">
      <c r="A24" s="117">
        <v>18</v>
      </c>
      <c r="B24" s="611"/>
      <c r="C24" s="612"/>
      <c r="D24" s="109"/>
      <c r="E24" s="117"/>
      <c r="F24" s="621"/>
      <c r="G24" s="615"/>
      <c r="H24" s="615"/>
      <c r="I24" s="615"/>
      <c r="J24" s="615"/>
      <c r="K24" s="586"/>
      <c r="L24" s="586"/>
      <c r="M24" s="586">
        <f t="shared" si="0"/>
        <v>0</v>
      </c>
      <c r="N24" s="629"/>
      <c r="O24" s="626"/>
      <c r="P24" s="236" t="str">
        <f t="shared" si="2"/>
        <v/>
      </c>
      <c r="Q24" s="236" t="str">
        <f t="shared" si="1"/>
        <v/>
      </c>
      <c r="R24" s="633"/>
    </row>
    <row r="25" s="99" customFormat="1" customHeight="1" spans="1:18">
      <c r="A25" s="117">
        <v>19</v>
      </c>
      <c r="B25" s="611"/>
      <c r="C25" s="612"/>
      <c r="D25" s="109"/>
      <c r="E25" s="117"/>
      <c r="F25" s="613"/>
      <c r="G25" s="615"/>
      <c r="H25" s="615"/>
      <c r="I25" s="615"/>
      <c r="J25" s="615"/>
      <c r="K25" s="586"/>
      <c r="L25" s="586"/>
      <c r="M25" s="586">
        <f t="shared" si="0"/>
        <v>0</v>
      </c>
      <c r="N25" s="626"/>
      <c r="O25" s="626"/>
      <c r="P25" s="236" t="str">
        <f t="shared" si="2"/>
        <v/>
      </c>
      <c r="Q25" s="236" t="str">
        <f t="shared" si="1"/>
        <v/>
      </c>
      <c r="R25" s="632"/>
    </row>
    <row r="26" s="99" customFormat="1" customHeight="1" spans="1:18">
      <c r="A26" s="117">
        <v>20</v>
      </c>
      <c r="B26" s="611"/>
      <c r="C26" s="612"/>
      <c r="D26" s="109"/>
      <c r="E26" s="117"/>
      <c r="F26" s="613"/>
      <c r="G26" s="615"/>
      <c r="H26" s="615"/>
      <c r="I26" s="615"/>
      <c r="J26" s="615"/>
      <c r="K26" s="586"/>
      <c r="L26" s="586"/>
      <c r="M26" s="586">
        <f t="shared" si="0"/>
        <v>0</v>
      </c>
      <c r="N26" s="626"/>
      <c r="O26" s="626"/>
      <c r="P26" s="236" t="str">
        <f t="shared" si="2"/>
        <v/>
      </c>
      <c r="Q26" s="236" t="str">
        <f t="shared" si="1"/>
        <v/>
      </c>
      <c r="R26" s="632"/>
    </row>
    <row r="27" s="99" customFormat="1" customHeight="1" spans="1:18">
      <c r="A27" s="117">
        <v>21</v>
      </c>
      <c r="B27" s="611"/>
      <c r="C27" s="612"/>
      <c r="D27" s="109"/>
      <c r="E27" s="117"/>
      <c r="F27" s="613"/>
      <c r="G27" s="615"/>
      <c r="H27" s="615"/>
      <c r="I27" s="615"/>
      <c r="J27" s="615"/>
      <c r="K27" s="586"/>
      <c r="L27" s="586"/>
      <c r="M27" s="586">
        <f t="shared" si="0"/>
        <v>0</v>
      </c>
      <c r="N27" s="626"/>
      <c r="O27" s="626"/>
      <c r="P27" s="236" t="str">
        <f t="shared" si="2"/>
        <v/>
      </c>
      <c r="Q27" s="236" t="str">
        <f t="shared" si="1"/>
        <v/>
      </c>
      <c r="R27" s="632"/>
    </row>
    <row r="28" s="99" customFormat="1" customHeight="1" spans="1:18">
      <c r="A28" s="117">
        <v>22</v>
      </c>
      <c r="B28" s="611"/>
      <c r="C28" s="612"/>
      <c r="D28" s="109"/>
      <c r="E28" s="117"/>
      <c r="F28" s="613"/>
      <c r="G28" s="615"/>
      <c r="H28" s="615"/>
      <c r="I28" s="615"/>
      <c r="J28" s="615"/>
      <c r="K28" s="586"/>
      <c r="L28" s="586"/>
      <c r="M28" s="586">
        <f t="shared" si="0"/>
        <v>0</v>
      </c>
      <c r="N28" s="626"/>
      <c r="O28" s="626"/>
      <c r="P28" s="236" t="str">
        <f t="shared" si="2"/>
        <v/>
      </c>
      <c r="Q28" s="236" t="str">
        <f t="shared" si="1"/>
        <v/>
      </c>
      <c r="R28" s="632"/>
    </row>
    <row r="29" s="99" customFormat="1" customHeight="1" spans="1:18">
      <c r="A29" s="117">
        <v>23</v>
      </c>
      <c r="B29" s="611"/>
      <c r="C29" s="612"/>
      <c r="D29" s="109"/>
      <c r="E29" s="117"/>
      <c r="F29" s="613"/>
      <c r="G29" s="615"/>
      <c r="H29" s="615"/>
      <c r="I29" s="615"/>
      <c r="J29" s="615"/>
      <c r="K29" s="586"/>
      <c r="L29" s="586"/>
      <c r="M29" s="586">
        <f t="shared" si="0"/>
        <v>0</v>
      </c>
      <c r="N29" s="626"/>
      <c r="O29" s="626"/>
      <c r="P29" s="236" t="str">
        <f t="shared" si="2"/>
        <v/>
      </c>
      <c r="Q29" s="236" t="str">
        <f t="shared" si="1"/>
        <v/>
      </c>
      <c r="R29" s="632"/>
    </row>
    <row r="30" s="99" customFormat="1" customHeight="1" spans="1:18">
      <c r="A30" s="117">
        <v>24</v>
      </c>
      <c r="B30" s="611"/>
      <c r="C30" s="612"/>
      <c r="D30" s="109"/>
      <c r="E30" s="117"/>
      <c r="F30" s="613"/>
      <c r="G30" s="615"/>
      <c r="H30" s="615"/>
      <c r="I30" s="615"/>
      <c r="J30" s="615"/>
      <c r="K30" s="586"/>
      <c r="L30" s="586"/>
      <c r="M30" s="586">
        <f t="shared" si="0"/>
        <v>0</v>
      </c>
      <c r="N30" s="626"/>
      <c r="O30" s="626"/>
      <c r="P30" s="236" t="str">
        <f t="shared" si="2"/>
        <v/>
      </c>
      <c r="Q30" s="236" t="str">
        <f t="shared" si="1"/>
        <v/>
      </c>
      <c r="R30" s="632"/>
    </row>
    <row r="31" s="99" customFormat="1" customHeight="1" spans="1:18">
      <c r="A31" s="117">
        <v>25</v>
      </c>
      <c r="B31" s="611"/>
      <c r="C31" s="612"/>
      <c r="D31" s="109"/>
      <c r="E31" s="117"/>
      <c r="F31" s="613"/>
      <c r="G31" s="615"/>
      <c r="H31" s="615"/>
      <c r="I31" s="615"/>
      <c r="J31" s="615"/>
      <c r="K31" s="586"/>
      <c r="L31" s="586"/>
      <c r="M31" s="586">
        <f t="shared" si="0"/>
        <v>0</v>
      </c>
      <c r="N31" s="626"/>
      <c r="O31" s="626"/>
      <c r="P31" s="236" t="str">
        <f t="shared" si="2"/>
        <v/>
      </c>
      <c r="Q31" s="236" t="str">
        <f t="shared" si="1"/>
        <v/>
      </c>
      <c r="R31" s="632"/>
    </row>
    <row r="32" s="99" customFormat="1" customHeight="1" spans="1:18">
      <c r="A32" s="117">
        <v>26</v>
      </c>
      <c r="B32" s="611"/>
      <c r="C32" s="612"/>
      <c r="D32" s="109"/>
      <c r="E32" s="117"/>
      <c r="F32" s="613"/>
      <c r="G32" s="615"/>
      <c r="H32" s="615"/>
      <c r="I32" s="615"/>
      <c r="J32" s="615"/>
      <c r="K32" s="586"/>
      <c r="L32" s="586"/>
      <c r="M32" s="586">
        <f t="shared" si="0"/>
        <v>0</v>
      </c>
      <c r="N32" s="626"/>
      <c r="O32" s="626"/>
      <c r="P32" s="236" t="str">
        <f t="shared" si="2"/>
        <v/>
      </c>
      <c r="Q32" s="236" t="str">
        <f t="shared" si="1"/>
        <v/>
      </c>
      <c r="R32" s="632"/>
    </row>
    <row r="33" s="99" customFormat="1" customHeight="1" spans="1:18">
      <c r="A33" s="117">
        <v>27</v>
      </c>
      <c r="B33" s="611"/>
      <c r="C33" s="612"/>
      <c r="D33" s="109"/>
      <c r="E33" s="117"/>
      <c r="F33" s="613"/>
      <c r="G33" s="615"/>
      <c r="H33" s="615"/>
      <c r="I33" s="615"/>
      <c r="J33" s="615"/>
      <c r="K33" s="586"/>
      <c r="L33" s="586"/>
      <c r="M33" s="586">
        <f t="shared" si="0"/>
        <v>0</v>
      </c>
      <c r="N33" s="626"/>
      <c r="O33" s="626"/>
      <c r="P33" s="236" t="str">
        <f t="shared" si="2"/>
        <v/>
      </c>
      <c r="Q33" s="236" t="str">
        <f t="shared" si="1"/>
        <v/>
      </c>
      <c r="R33" s="632"/>
    </row>
    <row r="34" s="99" customFormat="1" customHeight="1" spans="1:18">
      <c r="A34" s="117">
        <v>28</v>
      </c>
      <c r="B34" s="617"/>
      <c r="C34" s="612"/>
      <c r="D34" s="109"/>
      <c r="E34" s="117"/>
      <c r="F34" s="618"/>
      <c r="G34" s="619"/>
      <c r="H34" s="620"/>
      <c r="I34" s="620"/>
      <c r="J34" s="620"/>
      <c r="K34" s="586"/>
      <c r="L34" s="586"/>
      <c r="M34" s="586">
        <f t="shared" si="0"/>
        <v>0</v>
      </c>
      <c r="N34" s="628"/>
      <c r="O34" s="626"/>
      <c r="P34" s="236" t="str">
        <f t="shared" si="2"/>
        <v/>
      </c>
      <c r="Q34" s="236" t="str">
        <f t="shared" si="1"/>
        <v/>
      </c>
      <c r="R34" s="633"/>
    </row>
    <row r="35" s="99" customFormat="1" customHeight="1" spans="1:18">
      <c r="A35" s="117">
        <v>29</v>
      </c>
      <c r="B35" s="611"/>
      <c r="C35" s="612"/>
      <c r="D35" s="109"/>
      <c r="E35" s="117"/>
      <c r="F35" s="613"/>
      <c r="G35" s="615"/>
      <c r="H35" s="615"/>
      <c r="I35" s="615"/>
      <c r="J35" s="615"/>
      <c r="K35" s="586"/>
      <c r="L35" s="586"/>
      <c r="M35" s="586">
        <f t="shared" si="0"/>
        <v>0</v>
      </c>
      <c r="N35" s="626"/>
      <c r="O35" s="626"/>
      <c r="P35" s="236" t="str">
        <f t="shared" si="2"/>
        <v/>
      </c>
      <c r="Q35" s="236" t="str">
        <f t="shared" si="1"/>
        <v/>
      </c>
      <c r="R35" s="632"/>
    </row>
    <row r="36" s="99" customFormat="1" customHeight="1" spans="1:18">
      <c r="A36" s="117">
        <v>30</v>
      </c>
      <c r="B36" s="611"/>
      <c r="C36" s="612"/>
      <c r="D36" s="109"/>
      <c r="E36" s="117"/>
      <c r="F36" s="621"/>
      <c r="G36" s="615"/>
      <c r="H36" s="615"/>
      <c r="I36" s="615"/>
      <c r="J36" s="615"/>
      <c r="K36" s="586"/>
      <c r="L36" s="586"/>
      <c r="M36" s="586">
        <f t="shared" si="0"/>
        <v>0</v>
      </c>
      <c r="N36" s="629"/>
      <c r="O36" s="626"/>
      <c r="P36" s="236" t="str">
        <f t="shared" si="2"/>
        <v/>
      </c>
      <c r="Q36" s="236" t="str">
        <f t="shared" si="1"/>
        <v/>
      </c>
      <c r="R36" s="633"/>
    </row>
    <row r="37" s="99" customFormat="1" customHeight="1" spans="1:18">
      <c r="A37" s="622" t="s">
        <v>282</v>
      </c>
      <c r="B37" s="623"/>
      <c r="C37" s="612"/>
      <c r="D37" s="109"/>
      <c r="E37" s="117"/>
      <c r="F37" s="613">
        <f t="shared" ref="F37:O37" si="3">SUM(F7:F36)</f>
        <v>0</v>
      </c>
      <c r="G37" s="613">
        <f t="shared" si="3"/>
        <v>0</v>
      </c>
      <c r="H37" s="613">
        <f t="shared" si="3"/>
        <v>0</v>
      </c>
      <c r="I37" s="613">
        <f t="shared" si="3"/>
        <v>0</v>
      </c>
      <c r="J37" s="613">
        <f t="shared" si="3"/>
        <v>0</v>
      </c>
      <c r="K37" s="613">
        <f t="shared" si="3"/>
        <v>0</v>
      </c>
      <c r="L37" s="613">
        <f t="shared" si="3"/>
        <v>0</v>
      </c>
      <c r="M37" s="613">
        <f t="shared" si="3"/>
        <v>0</v>
      </c>
      <c r="N37" s="626">
        <f t="shared" si="3"/>
        <v>0</v>
      </c>
      <c r="O37" s="626">
        <f t="shared" si="3"/>
        <v>0</v>
      </c>
      <c r="P37" s="236" t="str">
        <f t="shared" si="2"/>
        <v/>
      </c>
      <c r="Q37" s="236" t="str">
        <f t="shared" si="1"/>
        <v/>
      </c>
      <c r="R37" s="632"/>
    </row>
    <row r="38" customHeight="1" spans="1:18">
      <c r="A38" s="401" t="s">
        <v>617</v>
      </c>
      <c r="B38" s="393"/>
      <c r="C38" s="468"/>
      <c r="D38" s="418"/>
      <c r="E38" s="390"/>
      <c r="F38" s="624"/>
      <c r="G38" s="586">
        <f>G37*0.1</f>
        <v>0</v>
      </c>
      <c r="H38" s="586">
        <f>H37*0.15</f>
        <v>0</v>
      </c>
      <c r="I38" s="586">
        <f>I37*0.2</f>
        <v>0</v>
      </c>
      <c r="J38" s="586">
        <f>J37*0.25</f>
        <v>0</v>
      </c>
      <c r="K38" s="586">
        <f>K37*0.4</f>
        <v>0</v>
      </c>
      <c r="L38" s="586">
        <f>L37*0.8</f>
        <v>0</v>
      </c>
      <c r="M38" s="586">
        <f>SUM(G38:L38)-F38</f>
        <v>0</v>
      </c>
      <c r="N38" s="630">
        <f>F38</f>
        <v>0</v>
      </c>
      <c r="O38" s="626"/>
      <c r="P38" s="236" t="str">
        <f t="shared" si="2"/>
        <v/>
      </c>
      <c r="Q38" s="236" t="str">
        <f t="shared" si="1"/>
        <v/>
      </c>
      <c r="R38" s="468"/>
    </row>
    <row r="39" customHeight="1" spans="1:18">
      <c r="A39" s="401" t="s">
        <v>618</v>
      </c>
      <c r="B39" s="393"/>
      <c r="C39" s="468"/>
      <c r="D39" s="418"/>
      <c r="E39" s="390"/>
      <c r="F39" s="624"/>
      <c r="G39" s="586"/>
      <c r="H39" s="586"/>
      <c r="I39" s="586"/>
      <c r="J39" s="586"/>
      <c r="K39" s="586"/>
      <c r="L39" s="586"/>
      <c r="M39" s="586"/>
      <c r="N39" s="630">
        <f>F39</f>
        <v>0</v>
      </c>
      <c r="O39" s="626">
        <f>N38</f>
        <v>0</v>
      </c>
      <c r="P39" s="236" t="str">
        <f t="shared" si="2"/>
        <v/>
      </c>
      <c r="Q39" s="236" t="str">
        <f t="shared" si="1"/>
        <v/>
      </c>
      <c r="R39" s="468"/>
    </row>
    <row r="40" customHeight="1" spans="1:18">
      <c r="A40" s="401" t="s">
        <v>282</v>
      </c>
      <c r="B40" s="393"/>
      <c r="C40" s="468"/>
      <c r="D40" s="418"/>
      <c r="E40" s="390"/>
      <c r="F40" s="397">
        <f t="shared" ref="F40:N40" si="4">F37-F38</f>
        <v>0</v>
      </c>
      <c r="G40" s="397">
        <f t="shared" si="4"/>
        <v>0</v>
      </c>
      <c r="H40" s="397">
        <f t="shared" si="4"/>
        <v>0</v>
      </c>
      <c r="I40" s="397">
        <f t="shared" si="4"/>
        <v>0</v>
      </c>
      <c r="J40" s="397">
        <f t="shared" si="4"/>
        <v>0</v>
      </c>
      <c r="K40" s="397">
        <f t="shared" si="4"/>
        <v>0</v>
      </c>
      <c r="L40" s="397">
        <f t="shared" si="4"/>
        <v>0</v>
      </c>
      <c r="M40" s="397">
        <f t="shared" si="4"/>
        <v>0</v>
      </c>
      <c r="N40" s="626">
        <f t="shared" si="4"/>
        <v>0</v>
      </c>
      <c r="O40" s="626">
        <f>O37-O38-O39</f>
        <v>0</v>
      </c>
      <c r="P40" s="236" t="str">
        <f t="shared" si="2"/>
        <v/>
      </c>
      <c r="Q40" s="236" t="str">
        <f t="shared" si="1"/>
        <v/>
      </c>
      <c r="R40" s="468"/>
    </row>
    <row r="41" customHeight="1" spans="1:14">
      <c r="A41" s="406" t="e">
        <f>'3-1-2银行存款'!A29</f>
        <v>#REF!</v>
      </c>
      <c r="C41" s="625" t="s">
        <v>619</v>
      </c>
      <c r="G41" s="157"/>
      <c r="N41" s="455" t="e">
        <f>'3-1-2银行存款'!H29</f>
        <v>#REF!</v>
      </c>
    </row>
    <row r="42" customHeight="1" spans="1:1">
      <c r="A42" s="406" t="e">
        <f>'3-3应收票据'!B44</f>
        <v>#REF!</v>
      </c>
    </row>
    <row r="43" customHeight="1" spans="2:3">
      <c r="B43" s="590" t="s">
        <v>620</v>
      </c>
      <c r="C43" s="625" t="s">
        <v>621</v>
      </c>
    </row>
    <row r="44" customHeight="1" spans="2:3">
      <c r="B44" s="408" t="s">
        <v>622</v>
      </c>
      <c r="C44" s="480" t="s">
        <v>623</v>
      </c>
    </row>
    <row r="45" customHeight="1" spans="3:7">
      <c r="C45" s="480" t="s">
        <v>624</v>
      </c>
      <c r="G45" s="592"/>
    </row>
    <row r="46" customHeight="1" spans="3:7">
      <c r="C46" s="480" t="s">
        <v>625</v>
      </c>
      <c r="G46" s="592"/>
    </row>
    <row r="47" customHeight="1" spans="3:3">
      <c r="C47" s="480" t="s">
        <v>626</v>
      </c>
    </row>
    <row r="49" customHeight="1" spans="15:15">
      <c r="O49" s="631"/>
    </row>
  </sheetData>
  <sheetProtection formatCells="0" formatColumns="0" formatRows="0" insertRows="0" insertColumns="0" deleteColumns="0" deleteRows="0" sort="0" autoFilter="0"/>
  <mergeCells count="7">
    <mergeCell ref="A2:R2"/>
    <mergeCell ref="A3:R3"/>
    <mergeCell ref="A37:B37"/>
    <mergeCell ref="A38:B38"/>
    <mergeCell ref="A39:B39"/>
    <mergeCell ref="A40:B40"/>
    <mergeCell ref="M5:M6"/>
  </mergeCells>
  <hyperlinks>
    <hyperlink ref="A1" location="索引目录!D13" display="返回索引页"/>
    <hyperlink ref="B1" location="'3-流动汇总'!B9" display="返回 "/>
  </hyperlinks>
  <printOptions horizontalCentered="1"/>
  <pageMargins left="0.748031496062992" right="0.748031496062992" top="0.905511811023622" bottom="0.826771653543307" header="1.22047244094488" footer="0.511811023622047"/>
  <pageSetup paperSize="9" scale="96" fitToHeight="0" orientation="landscape"/>
  <headerFooter alignWithMargins="0">
    <oddHeader>&amp;R&amp;"宋体,常规"&amp;10共&amp;"Times New Roman,常规"&amp;N&amp;"宋体,常规"页第&amp;"Times New Roman,常规"&amp;P&amp;"宋体,常规"页</oddHeader>
  </headerFooter>
  <ignoredErrors>
    <ignoredError sqref="N40 P37 P7:Q36" unlockedFormula="1"/>
  </ignoredError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M44"/>
  <sheetViews>
    <sheetView workbookViewId="0">
      <selection activeCell="D56" sqref="D56"/>
    </sheetView>
  </sheetViews>
  <sheetFormatPr defaultColWidth="9" defaultRowHeight="15.75" customHeight="1"/>
  <cols>
    <col min="1" max="1" width="5.625" style="157" customWidth="1"/>
    <col min="2" max="2" width="23.75" style="157" customWidth="1"/>
    <col min="3" max="3" width="10.875" style="480" customWidth="1"/>
    <col min="4" max="4" width="11.375" style="157" customWidth="1"/>
    <col min="5" max="5" width="9.125" style="157" customWidth="1"/>
    <col min="6" max="6" width="13.75" style="157" hidden="1" customWidth="1" outlineLevel="1"/>
    <col min="7" max="7" width="15.875" style="157" customWidth="1" collapsed="1"/>
    <col min="8" max="8" width="14.25" style="157" customWidth="1"/>
    <col min="9" max="10" width="10.875" style="157" customWidth="1"/>
    <col min="11" max="11" width="12.625" style="157" customWidth="1"/>
    <col min="12" max="16384" width="9" style="157"/>
  </cols>
  <sheetData>
    <row r="1" spans="1:11">
      <c r="A1" s="158" t="s">
        <v>207</v>
      </c>
      <c r="B1" s="483" t="s">
        <v>479</v>
      </c>
      <c r="C1" s="601"/>
      <c r="D1" s="160"/>
      <c r="E1" s="160"/>
      <c r="F1" s="160"/>
      <c r="G1" s="160"/>
      <c r="H1" s="160"/>
      <c r="I1" s="160"/>
      <c r="J1" s="160"/>
      <c r="K1" s="160"/>
    </row>
    <row r="2" s="154" customFormat="1" ht="30" customHeight="1" spans="1:11">
      <c r="A2" s="382" t="s">
        <v>627</v>
      </c>
      <c r="B2" s="416"/>
      <c r="C2" s="416"/>
      <c r="D2" s="416"/>
      <c r="E2" s="416"/>
      <c r="F2" s="416"/>
      <c r="G2" s="416"/>
      <c r="H2" s="416"/>
      <c r="I2" s="416"/>
      <c r="J2" s="416"/>
      <c r="K2" s="416"/>
    </row>
    <row r="3" ht="14.1" customHeight="1" spans="1:11">
      <c r="A3" s="383" t="e">
        <f>CONCATENATE(#REF!,#REF!,#REF!,#REF!,#REF!,#REF!,#REF!)</f>
        <v>#REF!</v>
      </c>
      <c r="B3" s="383"/>
      <c r="C3" s="383"/>
      <c r="D3" s="383"/>
      <c r="E3" s="383"/>
      <c r="F3" s="383"/>
      <c r="G3" s="383"/>
      <c r="H3" s="470"/>
      <c r="I3" s="470"/>
      <c r="J3" s="470"/>
      <c r="K3" s="470"/>
    </row>
    <row r="4" ht="14.1" customHeight="1" spans="1:11">
      <c r="A4" s="383"/>
      <c r="B4" s="383"/>
      <c r="C4" s="602"/>
      <c r="D4" s="383"/>
      <c r="E4" s="383"/>
      <c r="F4" s="383"/>
      <c r="G4" s="383"/>
      <c r="H4" s="470"/>
      <c r="I4" s="470"/>
      <c r="J4" s="470"/>
      <c r="K4" s="471" t="s">
        <v>628</v>
      </c>
    </row>
    <row r="5" customHeight="1" spans="1:11">
      <c r="A5" s="384" t="e">
        <f>#REF!&amp;#REF!</f>
        <v>#REF!</v>
      </c>
      <c r="K5" s="408" t="s">
        <v>236</v>
      </c>
    </row>
    <row r="6" s="379" customFormat="1" customHeight="1" spans="1:11">
      <c r="A6" s="385" t="s">
        <v>312</v>
      </c>
      <c r="B6" s="385" t="s">
        <v>629</v>
      </c>
      <c r="C6" s="385" t="s">
        <v>608</v>
      </c>
      <c r="D6" s="385" t="s">
        <v>609</v>
      </c>
      <c r="E6" s="385" t="s">
        <v>610</v>
      </c>
      <c r="F6" s="392" t="s">
        <v>483</v>
      </c>
      <c r="G6" s="393" t="s">
        <v>346</v>
      </c>
      <c r="H6" s="385" t="s">
        <v>484</v>
      </c>
      <c r="I6" s="385" t="s">
        <v>485</v>
      </c>
      <c r="J6" s="385" t="s">
        <v>555</v>
      </c>
      <c r="K6" s="385" t="s">
        <v>340</v>
      </c>
    </row>
    <row r="7" customHeight="1" spans="1:13">
      <c r="A7" s="390">
        <v>1</v>
      </c>
      <c r="B7" s="603"/>
      <c r="C7" s="604"/>
      <c r="D7" s="605"/>
      <c r="E7" s="606"/>
      <c r="F7" s="607"/>
      <c r="G7" s="608"/>
      <c r="H7" s="608"/>
      <c r="I7" s="397" t="str">
        <f>IF(G7=0,"",(H7-G7))</f>
        <v/>
      </c>
      <c r="J7" s="397" t="str">
        <f>IF(G7=0,"",(H7-G7)/G7*100)</f>
        <v/>
      </c>
      <c r="K7" s="468"/>
      <c r="M7" s="610"/>
    </row>
    <row r="8" customHeight="1" spans="1:11">
      <c r="A8" s="390">
        <v>2</v>
      </c>
      <c r="B8" s="603"/>
      <c r="C8" s="604"/>
      <c r="D8" s="605"/>
      <c r="E8" s="606"/>
      <c r="F8" s="607"/>
      <c r="G8" s="608"/>
      <c r="H8" s="608"/>
      <c r="I8" s="397" t="str">
        <f t="shared" ref="I8:I36" si="0">IF(G8=0,"",(H8-G8))</f>
        <v/>
      </c>
      <c r="J8" s="397" t="str">
        <f t="shared" ref="J8:J36" si="1">IF(G8=0,"",(H8-G8)/G8*100)</f>
        <v/>
      </c>
      <c r="K8" s="468"/>
    </row>
    <row r="9" customHeight="1" spans="1:11">
      <c r="A9" s="390">
        <v>3</v>
      </c>
      <c r="B9" s="603"/>
      <c r="C9" s="604"/>
      <c r="D9" s="605"/>
      <c r="E9" s="606"/>
      <c r="F9" s="607"/>
      <c r="G9" s="608"/>
      <c r="H9" s="608"/>
      <c r="I9" s="397" t="str">
        <f t="shared" si="0"/>
        <v/>
      </c>
      <c r="J9" s="397" t="str">
        <f t="shared" si="1"/>
        <v/>
      </c>
      <c r="K9" s="468"/>
    </row>
    <row r="10" customHeight="1" spans="1:11">
      <c r="A10" s="390">
        <v>4</v>
      </c>
      <c r="B10" s="603"/>
      <c r="C10" s="604"/>
      <c r="D10" s="605"/>
      <c r="E10" s="606"/>
      <c r="F10" s="607"/>
      <c r="G10" s="608"/>
      <c r="H10" s="608"/>
      <c r="I10" s="397" t="str">
        <f t="shared" si="0"/>
        <v/>
      </c>
      <c r="J10" s="397" t="str">
        <f t="shared" si="1"/>
        <v/>
      </c>
      <c r="K10" s="468"/>
    </row>
    <row r="11" customHeight="1" spans="1:11">
      <c r="A11" s="390">
        <v>5</v>
      </c>
      <c r="B11" s="603"/>
      <c r="C11" s="604"/>
      <c r="D11" s="605"/>
      <c r="E11" s="606"/>
      <c r="F11" s="607"/>
      <c r="G11" s="608"/>
      <c r="H11" s="608"/>
      <c r="I11" s="397" t="str">
        <f t="shared" si="0"/>
        <v/>
      </c>
      <c r="J11" s="397" t="str">
        <f t="shared" si="1"/>
        <v/>
      </c>
      <c r="K11" s="468"/>
    </row>
    <row r="12" customHeight="1" spans="1:11">
      <c r="A12" s="390">
        <v>6</v>
      </c>
      <c r="B12" s="603"/>
      <c r="C12" s="604"/>
      <c r="D12" s="605"/>
      <c r="E12" s="606"/>
      <c r="F12" s="607"/>
      <c r="G12" s="608"/>
      <c r="H12" s="608"/>
      <c r="I12" s="397" t="str">
        <f t="shared" si="0"/>
        <v/>
      </c>
      <c r="J12" s="397" t="str">
        <f t="shared" si="1"/>
        <v/>
      </c>
      <c r="K12" s="468"/>
    </row>
    <row r="13" customHeight="1" spans="1:11">
      <c r="A13" s="390">
        <v>7</v>
      </c>
      <c r="B13" s="603"/>
      <c r="C13" s="604"/>
      <c r="D13" s="605"/>
      <c r="E13" s="606"/>
      <c r="F13" s="607"/>
      <c r="G13" s="608"/>
      <c r="H13" s="608"/>
      <c r="I13" s="397" t="str">
        <f t="shared" si="0"/>
        <v/>
      </c>
      <c r="J13" s="397" t="str">
        <f t="shared" si="1"/>
        <v/>
      </c>
      <c r="K13" s="468"/>
    </row>
    <row r="14" customHeight="1" spans="1:11">
      <c r="A14" s="390">
        <v>8</v>
      </c>
      <c r="B14" s="603"/>
      <c r="C14" s="604"/>
      <c r="D14" s="605"/>
      <c r="E14" s="606"/>
      <c r="F14" s="607"/>
      <c r="G14" s="608"/>
      <c r="H14" s="608"/>
      <c r="I14" s="397" t="str">
        <f t="shared" si="0"/>
        <v/>
      </c>
      <c r="J14" s="397" t="str">
        <f t="shared" si="1"/>
        <v/>
      </c>
      <c r="K14" s="468"/>
    </row>
    <row r="15" customHeight="1" spans="1:11">
      <c r="A15" s="390">
        <v>9</v>
      </c>
      <c r="B15" s="603"/>
      <c r="C15" s="604"/>
      <c r="D15" s="605"/>
      <c r="E15" s="606"/>
      <c r="F15" s="607"/>
      <c r="G15" s="608"/>
      <c r="H15" s="608"/>
      <c r="I15" s="397" t="str">
        <f t="shared" si="0"/>
        <v/>
      </c>
      <c r="J15" s="397" t="str">
        <f t="shared" si="1"/>
        <v/>
      </c>
      <c r="K15" s="468"/>
    </row>
    <row r="16" customHeight="1" spans="1:11">
      <c r="A16" s="390">
        <v>10</v>
      </c>
      <c r="B16" s="603"/>
      <c r="C16" s="604"/>
      <c r="D16" s="605"/>
      <c r="E16" s="606"/>
      <c r="F16" s="607"/>
      <c r="G16" s="608"/>
      <c r="H16" s="608"/>
      <c r="I16" s="397" t="str">
        <f t="shared" si="0"/>
        <v/>
      </c>
      <c r="J16" s="397" t="str">
        <f t="shared" si="1"/>
        <v/>
      </c>
      <c r="K16" s="468"/>
    </row>
    <row r="17" customHeight="1" spans="1:11">
      <c r="A17" s="390">
        <v>11</v>
      </c>
      <c r="B17" s="603"/>
      <c r="C17" s="604"/>
      <c r="D17" s="605"/>
      <c r="E17" s="606"/>
      <c r="F17" s="607"/>
      <c r="G17" s="608"/>
      <c r="H17" s="608"/>
      <c r="I17" s="397" t="str">
        <f t="shared" si="0"/>
        <v/>
      </c>
      <c r="J17" s="397" t="str">
        <f t="shared" si="1"/>
        <v/>
      </c>
      <c r="K17" s="468"/>
    </row>
    <row r="18" customHeight="1" spans="1:11">
      <c r="A18" s="390">
        <v>12</v>
      </c>
      <c r="B18" s="603"/>
      <c r="C18" s="604"/>
      <c r="D18" s="605"/>
      <c r="E18" s="606"/>
      <c r="F18" s="607"/>
      <c r="G18" s="608"/>
      <c r="H18" s="608"/>
      <c r="I18" s="397" t="str">
        <f t="shared" si="0"/>
        <v/>
      </c>
      <c r="J18" s="397" t="str">
        <f t="shared" si="1"/>
        <v/>
      </c>
      <c r="K18" s="468"/>
    </row>
    <row r="19" customHeight="1" spans="1:11">
      <c r="A19" s="390">
        <v>13</v>
      </c>
      <c r="B19" s="603"/>
      <c r="C19" s="604"/>
      <c r="D19" s="605"/>
      <c r="E19" s="606"/>
      <c r="F19" s="607"/>
      <c r="G19" s="608"/>
      <c r="H19" s="608"/>
      <c r="I19" s="397" t="str">
        <f t="shared" si="0"/>
        <v/>
      </c>
      <c r="J19" s="397" t="str">
        <f t="shared" si="1"/>
        <v/>
      </c>
      <c r="K19" s="468"/>
    </row>
    <row r="20" customHeight="1" spans="1:11">
      <c r="A20" s="390">
        <v>14</v>
      </c>
      <c r="B20" s="603"/>
      <c r="C20" s="604"/>
      <c r="D20" s="605"/>
      <c r="E20" s="606"/>
      <c r="F20" s="607"/>
      <c r="G20" s="608"/>
      <c r="H20" s="608"/>
      <c r="I20" s="397" t="str">
        <f t="shared" si="0"/>
        <v/>
      </c>
      <c r="J20" s="397" t="str">
        <f t="shared" si="1"/>
        <v/>
      </c>
      <c r="K20" s="468"/>
    </row>
    <row r="21" customHeight="1" spans="1:11">
      <c r="A21" s="390">
        <v>15</v>
      </c>
      <c r="B21" s="603"/>
      <c r="C21" s="604"/>
      <c r="D21" s="605"/>
      <c r="E21" s="606"/>
      <c r="F21" s="607"/>
      <c r="G21" s="608"/>
      <c r="H21" s="608"/>
      <c r="I21" s="397" t="str">
        <f t="shared" si="0"/>
        <v/>
      </c>
      <c r="J21" s="397" t="str">
        <f t="shared" si="1"/>
        <v/>
      </c>
      <c r="K21" s="468"/>
    </row>
    <row r="22" customHeight="1" spans="1:11">
      <c r="A22" s="390">
        <v>16</v>
      </c>
      <c r="B22" s="603"/>
      <c r="C22" s="604"/>
      <c r="D22" s="605"/>
      <c r="E22" s="606"/>
      <c r="F22" s="607"/>
      <c r="G22" s="608"/>
      <c r="H22" s="608"/>
      <c r="I22" s="397" t="str">
        <f t="shared" si="0"/>
        <v/>
      </c>
      <c r="J22" s="397" t="str">
        <f t="shared" si="1"/>
        <v/>
      </c>
      <c r="K22" s="468"/>
    </row>
    <row r="23" customHeight="1" spans="1:11">
      <c r="A23" s="390">
        <v>17</v>
      </c>
      <c r="B23" s="603"/>
      <c r="C23" s="604"/>
      <c r="D23" s="605"/>
      <c r="E23" s="606"/>
      <c r="F23" s="607"/>
      <c r="G23" s="608"/>
      <c r="H23" s="608"/>
      <c r="I23" s="397" t="str">
        <f t="shared" si="0"/>
        <v/>
      </c>
      <c r="J23" s="397" t="str">
        <f t="shared" si="1"/>
        <v/>
      </c>
      <c r="K23" s="468"/>
    </row>
    <row r="24" customHeight="1" spans="1:11">
      <c r="A24" s="390">
        <v>18</v>
      </c>
      <c r="B24" s="603"/>
      <c r="C24" s="604"/>
      <c r="D24" s="605"/>
      <c r="E24" s="606"/>
      <c r="F24" s="607"/>
      <c r="G24" s="608"/>
      <c r="H24" s="608"/>
      <c r="I24" s="397" t="str">
        <f t="shared" si="0"/>
        <v/>
      </c>
      <c r="J24" s="397" t="str">
        <f t="shared" si="1"/>
        <v/>
      </c>
      <c r="K24" s="468"/>
    </row>
    <row r="25" customHeight="1" spans="1:11">
      <c r="A25" s="390">
        <v>19</v>
      </c>
      <c r="B25" s="603"/>
      <c r="C25" s="604"/>
      <c r="D25" s="605"/>
      <c r="E25" s="606"/>
      <c r="F25" s="607"/>
      <c r="G25" s="608"/>
      <c r="H25" s="608"/>
      <c r="I25" s="397" t="str">
        <f t="shared" si="0"/>
        <v/>
      </c>
      <c r="J25" s="397" t="str">
        <f t="shared" si="1"/>
        <v/>
      </c>
      <c r="K25" s="468"/>
    </row>
    <row r="26" customHeight="1" spans="1:11">
      <c r="A26" s="390">
        <v>20</v>
      </c>
      <c r="B26" s="603"/>
      <c r="C26" s="604"/>
      <c r="D26" s="605"/>
      <c r="E26" s="606"/>
      <c r="F26" s="607"/>
      <c r="G26" s="608"/>
      <c r="H26" s="608"/>
      <c r="I26" s="397" t="str">
        <f t="shared" si="0"/>
        <v/>
      </c>
      <c r="J26" s="397" t="str">
        <f t="shared" si="1"/>
        <v/>
      </c>
      <c r="K26" s="468"/>
    </row>
    <row r="27" customHeight="1" spans="1:11">
      <c r="A27" s="390">
        <v>21</v>
      </c>
      <c r="B27" s="603"/>
      <c r="C27" s="604"/>
      <c r="D27" s="605"/>
      <c r="E27" s="606"/>
      <c r="F27" s="607"/>
      <c r="G27" s="608"/>
      <c r="H27" s="608"/>
      <c r="I27" s="397" t="str">
        <f t="shared" si="0"/>
        <v/>
      </c>
      <c r="J27" s="397" t="str">
        <f t="shared" si="1"/>
        <v/>
      </c>
      <c r="K27" s="468"/>
    </row>
    <row r="28" customHeight="1" spans="1:11">
      <c r="A28" s="390">
        <v>22</v>
      </c>
      <c r="B28" s="603"/>
      <c r="C28" s="604"/>
      <c r="D28" s="605"/>
      <c r="E28" s="606"/>
      <c r="F28" s="607"/>
      <c r="G28" s="608"/>
      <c r="H28" s="608"/>
      <c r="I28" s="397" t="str">
        <f t="shared" si="0"/>
        <v/>
      </c>
      <c r="J28" s="397" t="str">
        <f t="shared" si="1"/>
        <v/>
      </c>
      <c r="K28" s="468"/>
    </row>
    <row r="29" customHeight="1" spans="1:11">
      <c r="A29" s="390">
        <v>23</v>
      </c>
      <c r="B29" s="603"/>
      <c r="C29" s="604"/>
      <c r="D29" s="605"/>
      <c r="E29" s="606"/>
      <c r="F29" s="607"/>
      <c r="G29" s="608"/>
      <c r="H29" s="608"/>
      <c r="I29" s="397" t="str">
        <f t="shared" si="0"/>
        <v/>
      </c>
      <c r="J29" s="397" t="str">
        <f t="shared" si="1"/>
        <v/>
      </c>
      <c r="K29" s="468"/>
    </row>
    <row r="30" customHeight="1" spans="1:11">
      <c r="A30" s="390">
        <v>24</v>
      </c>
      <c r="B30" s="603"/>
      <c r="C30" s="604"/>
      <c r="D30" s="605"/>
      <c r="E30" s="606"/>
      <c r="F30" s="607"/>
      <c r="G30" s="608"/>
      <c r="H30" s="608"/>
      <c r="I30" s="397" t="str">
        <f t="shared" si="0"/>
        <v/>
      </c>
      <c r="J30" s="397" t="str">
        <f t="shared" si="1"/>
        <v/>
      </c>
      <c r="K30" s="468"/>
    </row>
    <row r="31" customHeight="1" spans="1:11">
      <c r="A31" s="390">
        <v>25</v>
      </c>
      <c r="B31" s="603"/>
      <c r="C31" s="604"/>
      <c r="D31" s="605"/>
      <c r="E31" s="606"/>
      <c r="F31" s="607"/>
      <c r="G31" s="608"/>
      <c r="H31" s="608"/>
      <c r="I31" s="397" t="str">
        <f t="shared" si="0"/>
        <v/>
      </c>
      <c r="J31" s="397" t="str">
        <f t="shared" si="1"/>
        <v/>
      </c>
      <c r="K31" s="468"/>
    </row>
    <row r="32" customHeight="1" spans="1:11">
      <c r="A32" s="390">
        <v>26</v>
      </c>
      <c r="B32" s="603"/>
      <c r="C32" s="604"/>
      <c r="D32" s="605"/>
      <c r="E32" s="606"/>
      <c r="F32" s="607"/>
      <c r="G32" s="608"/>
      <c r="H32" s="608"/>
      <c r="I32" s="397" t="str">
        <f t="shared" si="0"/>
        <v/>
      </c>
      <c r="J32" s="397" t="str">
        <f t="shared" si="1"/>
        <v/>
      </c>
      <c r="K32" s="468"/>
    </row>
    <row r="33" customHeight="1" spans="1:11">
      <c r="A33" s="390">
        <v>27</v>
      </c>
      <c r="B33" s="603"/>
      <c r="C33" s="604"/>
      <c r="D33" s="605"/>
      <c r="E33" s="606"/>
      <c r="F33" s="607"/>
      <c r="G33" s="608"/>
      <c r="H33" s="608"/>
      <c r="I33" s="397" t="str">
        <f t="shared" si="0"/>
        <v/>
      </c>
      <c r="J33" s="397" t="str">
        <f t="shared" si="1"/>
        <v/>
      </c>
      <c r="K33" s="468"/>
    </row>
    <row r="34" customHeight="1" spans="1:11">
      <c r="A34" s="390">
        <v>28</v>
      </c>
      <c r="B34" s="603"/>
      <c r="C34" s="604"/>
      <c r="D34" s="605"/>
      <c r="E34" s="606"/>
      <c r="F34" s="607"/>
      <c r="G34" s="608"/>
      <c r="H34" s="608"/>
      <c r="I34" s="397" t="str">
        <f t="shared" si="0"/>
        <v/>
      </c>
      <c r="J34" s="397" t="str">
        <f t="shared" si="1"/>
        <v/>
      </c>
      <c r="K34" s="468"/>
    </row>
    <row r="35" customHeight="1" spans="1:11">
      <c r="A35" s="390">
        <v>29</v>
      </c>
      <c r="B35" s="603"/>
      <c r="C35" s="604"/>
      <c r="D35" s="605"/>
      <c r="E35" s="606"/>
      <c r="F35" s="607"/>
      <c r="G35" s="608"/>
      <c r="H35" s="608"/>
      <c r="I35" s="397" t="str">
        <f t="shared" si="0"/>
        <v/>
      </c>
      <c r="J35" s="397" t="str">
        <f t="shared" si="1"/>
        <v/>
      </c>
      <c r="K35" s="468"/>
    </row>
    <row r="36" customHeight="1" spans="1:11">
      <c r="A36" s="390">
        <v>30</v>
      </c>
      <c r="B36" s="603"/>
      <c r="C36" s="604"/>
      <c r="D36" s="605"/>
      <c r="E36" s="606"/>
      <c r="F36" s="607"/>
      <c r="G36" s="608"/>
      <c r="H36" s="608"/>
      <c r="I36" s="397" t="str">
        <f t="shared" si="0"/>
        <v/>
      </c>
      <c r="J36" s="397" t="str">
        <f t="shared" si="1"/>
        <v/>
      </c>
      <c r="K36" s="468"/>
    </row>
    <row r="37" customHeight="1" spans="1:11">
      <c r="A37" s="390"/>
      <c r="B37" s="468"/>
      <c r="C37" s="468"/>
      <c r="D37" s="588"/>
      <c r="E37" s="425"/>
      <c r="F37" s="398"/>
      <c r="G37" s="399"/>
      <c r="H37" s="397"/>
      <c r="I37" s="397" t="str">
        <f t="shared" ref="I37:I42" si="2">IF(G37=0,"",(H37-G37))</f>
        <v/>
      </c>
      <c r="J37" s="397" t="str">
        <f t="shared" ref="J37:J42" si="3">IF(G37=0,"",(H37-G37)/G37*100)</f>
        <v/>
      </c>
      <c r="K37" s="468"/>
    </row>
    <row r="38" customHeight="1" spans="1:11">
      <c r="A38" s="390"/>
      <c r="B38" s="468"/>
      <c r="C38" s="468"/>
      <c r="D38" s="588"/>
      <c r="E38" s="425"/>
      <c r="F38" s="398"/>
      <c r="G38" s="399"/>
      <c r="H38" s="397"/>
      <c r="I38" s="397" t="str">
        <f t="shared" si="2"/>
        <v/>
      </c>
      <c r="J38" s="397" t="str">
        <f t="shared" si="3"/>
        <v/>
      </c>
      <c r="K38" s="468"/>
    </row>
    <row r="39" customHeight="1" spans="1:11">
      <c r="A39" s="390"/>
      <c r="B39" s="468"/>
      <c r="C39" s="468"/>
      <c r="D39" s="588"/>
      <c r="E39" s="425"/>
      <c r="F39" s="398"/>
      <c r="G39" s="397"/>
      <c r="H39" s="397"/>
      <c r="I39" s="397" t="str">
        <f t="shared" si="2"/>
        <v/>
      </c>
      <c r="J39" s="397" t="str">
        <f t="shared" si="3"/>
        <v/>
      </c>
      <c r="K39" s="468"/>
    </row>
    <row r="40" customHeight="1" spans="1:11">
      <c r="A40" s="609" t="s">
        <v>630</v>
      </c>
      <c r="B40" s="389"/>
      <c r="C40" s="468"/>
      <c r="D40" s="588"/>
      <c r="E40" s="425"/>
      <c r="F40" s="403">
        <f>SUM(F7:F39)</f>
        <v>0</v>
      </c>
      <c r="G40" s="402">
        <f>SUM(G7:G39)</f>
        <v>0</v>
      </c>
      <c r="H40" s="402">
        <f>SUM(H7:H39)</f>
        <v>0</v>
      </c>
      <c r="I40" s="397" t="str">
        <f t="shared" si="2"/>
        <v/>
      </c>
      <c r="J40" s="397" t="str">
        <f t="shared" si="3"/>
        <v/>
      </c>
      <c r="K40" s="468"/>
    </row>
    <row r="41" customHeight="1" spans="1:11">
      <c r="A41" s="401" t="s">
        <v>631</v>
      </c>
      <c r="B41" s="389"/>
      <c r="C41" s="468"/>
      <c r="D41" s="588"/>
      <c r="E41" s="425"/>
      <c r="F41" s="398"/>
      <c r="G41" s="397"/>
      <c r="H41" s="397"/>
      <c r="I41" s="397" t="str">
        <f t="shared" si="2"/>
        <v/>
      </c>
      <c r="J41" s="397" t="str">
        <f t="shared" si="3"/>
        <v/>
      </c>
      <c r="K41" s="468"/>
    </row>
    <row r="42" customHeight="1" spans="1:11">
      <c r="A42" s="401" t="s">
        <v>632</v>
      </c>
      <c r="B42" s="393"/>
      <c r="C42" s="468"/>
      <c r="D42" s="588"/>
      <c r="E42" s="425"/>
      <c r="F42" s="403">
        <f>F40-F41</f>
        <v>0</v>
      </c>
      <c r="G42" s="402">
        <f>G40-G41</f>
        <v>0</v>
      </c>
      <c r="H42" s="402">
        <f>H40-H41</f>
        <v>0</v>
      </c>
      <c r="I42" s="397" t="str">
        <f t="shared" si="2"/>
        <v/>
      </c>
      <c r="J42" s="397" t="str">
        <f t="shared" si="3"/>
        <v/>
      </c>
      <c r="K42" s="468"/>
    </row>
    <row r="43" customHeight="1" spans="1:7">
      <c r="A43" s="406" t="e">
        <f>#REF!&amp;#REF!</f>
        <v>#REF!</v>
      </c>
      <c r="G43" s="384" t="e">
        <f>"评估人员："&amp;#REF!</f>
        <v>#REF!</v>
      </c>
    </row>
    <row r="44" customHeight="1" spans="1:1">
      <c r="A44" s="406" t="e">
        <f>CONCATENATE(#REF!,#REF!,#REF!,#REF!,#REF!,#REF!,#REF!)</f>
        <v>#REF!</v>
      </c>
    </row>
  </sheetData>
  <sheetProtection formatCells="0" formatColumns="0" formatRows="0" insertRows="0" insertColumns="0" deleteColumns="0" deleteRows="0" sort="0" autoFilter="0"/>
  <mergeCells count="5">
    <mergeCell ref="A2:K2"/>
    <mergeCell ref="A3:K3"/>
    <mergeCell ref="A40:B40"/>
    <mergeCell ref="A41:B41"/>
    <mergeCell ref="A42:B42"/>
  </mergeCells>
  <hyperlinks>
    <hyperlink ref="A1" location="索引目录!D14" display="返回索引页"/>
    <hyperlink ref="B1" location="'3-流动汇总'!B11" display="返回"/>
  </hyperlinks>
  <printOptions horizontalCentered="1"/>
  <pageMargins left="0.748031496062992" right="0.748031496062992" top="0.905511811023622" bottom="0.826771653543307" header="1.22047244094488" footer="0.511811023622047"/>
  <pageSetup paperSize="9" scale="97" fitToHeight="0" orientation="landscape"/>
  <headerFooter alignWithMargins="0">
    <oddHeader>&amp;R&amp;"宋体,常规"&amp;10共&amp;"Times New Roman,常规"&amp;N&amp;"宋体,常规"页第&amp;"Times New Roman,常规"&amp;P&amp;"宋体,常规"页</oddHeader>
  </headerFooter>
  <ignoredErrors>
    <ignoredError sqref="I7:J36 I37:J42" unlockedFormula="1"/>
  </ignoredError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workbookViewId="0">
      <selection activeCell="D56" sqref="D56"/>
    </sheetView>
  </sheetViews>
  <sheetFormatPr defaultColWidth="9" defaultRowHeight="15.75" customHeight="1"/>
  <cols>
    <col min="1" max="1" width="5" style="157" customWidth="1"/>
    <col min="2" max="2" width="20.375" style="157" customWidth="1"/>
    <col min="3" max="3" width="11.25" style="157" customWidth="1"/>
    <col min="4" max="4" width="12.875" style="157" customWidth="1"/>
    <col min="5" max="5" width="13.5" style="157" customWidth="1"/>
    <col min="6" max="6" width="7" style="157" customWidth="1"/>
    <col min="7" max="7" width="12.625" style="157" hidden="1" customWidth="1" outlineLevel="1"/>
    <col min="8" max="8" width="12.625" style="157" customWidth="1" collapsed="1"/>
    <col min="9" max="11" width="12.625" style="157" customWidth="1"/>
    <col min="12" max="12" width="9.5" style="157" customWidth="1"/>
    <col min="13" max="16384" width="9" style="157"/>
  </cols>
  <sheetData>
    <row r="1" spans="1:12">
      <c r="A1" s="158" t="s">
        <v>207</v>
      </c>
      <c r="B1" s="483" t="s">
        <v>479</v>
      </c>
      <c r="C1" s="160"/>
      <c r="D1" s="160"/>
      <c r="E1" s="160"/>
      <c r="F1" s="160"/>
      <c r="G1" s="160"/>
      <c r="H1" s="160"/>
      <c r="I1" s="160"/>
      <c r="J1" s="160"/>
      <c r="K1" s="160"/>
      <c r="L1" s="160"/>
    </row>
    <row r="2" s="154" customFormat="1" ht="30" customHeight="1" spans="1:12">
      <c r="A2" s="382" t="s">
        <v>633</v>
      </c>
      <c r="B2" s="416"/>
      <c r="C2" s="416"/>
      <c r="D2" s="416"/>
      <c r="E2" s="416"/>
      <c r="F2" s="416"/>
      <c r="G2" s="416"/>
      <c r="H2" s="416"/>
      <c r="I2" s="416"/>
      <c r="J2" s="416"/>
      <c r="K2" s="416"/>
      <c r="L2" s="416"/>
    </row>
    <row r="3" ht="14.1" customHeight="1" spans="1:12">
      <c r="A3" s="383" t="e">
        <f>CONCATENATE(#REF!,#REF!,#REF!,#REF!,#REF!,#REF!,#REF!)</f>
        <v>#REF!</v>
      </c>
      <c r="B3" s="383"/>
      <c r="C3" s="383"/>
      <c r="D3" s="383"/>
      <c r="E3" s="383"/>
      <c r="F3" s="383"/>
      <c r="G3" s="383"/>
      <c r="H3" s="383"/>
      <c r="I3" s="470"/>
      <c r="J3" s="470"/>
      <c r="K3" s="470"/>
      <c r="L3" s="470"/>
    </row>
    <row r="4" ht="14.1" customHeight="1" spans="1:12">
      <c r="A4" s="383"/>
      <c r="B4" s="383"/>
      <c r="C4" s="383"/>
      <c r="D4" s="383"/>
      <c r="E4" s="383"/>
      <c r="F4" s="383"/>
      <c r="G4" s="383"/>
      <c r="H4" s="383"/>
      <c r="I4" s="470"/>
      <c r="J4" s="470"/>
      <c r="K4" s="470"/>
      <c r="L4" s="471" t="s">
        <v>634</v>
      </c>
    </row>
    <row r="5" customHeight="1" spans="1:12">
      <c r="A5" s="384" t="e">
        <f>#REF!&amp;#REF!</f>
        <v>#REF!</v>
      </c>
      <c r="L5" s="408" t="s">
        <v>236</v>
      </c>
    </row>
    <row r="6" s="379" customFormat="1" customHeight="1" spans="1:12">
      <c r="A6" s="385" t="s">
        <v>312</v>
      </c>
      <c r="B6" s="385" t="s">
        <v>607</v>
      </c>
      <c r="C6" s="385" t="s">
        <v>609</v>
      </c>
      <c r="D6" s="385" t="s">
        <v>635</v>
      </c>
      <c r="E6" s="385" t="s">
        <v>636</v>
      </c>
      <c r="F6" s="385" t="s">
        <v>637</v>
      </c>
      <c r="G6" s="392" t="s">
        <v>483</v>
      </c>
      <c r="H6" s="393" t="s">
        <v>346</v>
      </c>
      <c r="I6" s="385" t="s">
        <v>484</v>
      </c>
      <c r="J6" s="385" t="s">
        <v>485</v>
      </c>
      <c r="K6" s="385" t="s">
        <v>555</v>
      </c>
      <c r="L6" s="385" t="s">
        <v>340</v>
      </c>
    </row>
    <row r="7" customHeight="1" spans="1:12">
      <c r="A7" s="390"/>
      <c r="B7" s="468"/>
      <c r="C7" s="588"/>
      <c r="D7" s="397"/>
      <c r="E7" s="468"/>
      <c r="F7" s="390"/>
      <c r="G7" s="398"/>
      <c r="H7" s="399"/>
      <c r="I7" s="397"/>
      <c r="J7" s="397" t="str">
        <f>IF(G7=0,"",(H7-G7)/G7*100)</f>
        <v/>
      </c>
      <c r="K7" s="397" t="str">
        <f>IF(H7=0,"",(I7-H7)/H7*100)</f>
        <v/>
      </c>
      <c r="L7" s="468"/>
    </row>
    <row r="8" customHeight="1" spans="1:12">
      <c r="A8" s="390"/>
      <c r="B8" s="468"/>
      <c r="C8" s="588"/>
      <c r="D8" s="397"/>
      <c r="E8" s="468"/>
      <c r="F8" s="390"/>
      <c r="G8" s="398"/>
      <c r="H8" s="399"/>
      <c r="I8" s="397"/>
      <c r="J8" s="397" t="str">
        <f t="shared" ref="J8:J27" si="0">IF(G8=0,"",(H8-G8)/G8*100)</f>
        <v/>
      </c>
      <c r="K8" s="397" t="str">
        <f t="shared" ref="K8:K28" si="1">IF(H8=0,"",(I8-H8)/H8*100)</f>
        <v/>
      </c>
      <c r="L8" s="468"/>
    </row>
    <row r="9" customHeight="1" spans="1:12">
      <c r="A9" s="390"/>
      <c r="B9" s="468"/>
      <c r="C9" s="588"/>
      <c r="D9" s="397"/>
      <c r="E9" s="468"/>
      <c r="F9" s="390"/>
      <c r="G9" s="398"/>
      <c r="H9" s="399"/>
      <c r="I9" s="397"/>
      <c r="J9" s="397" t="str">
        <f t="shared" si="0"/>
        <v/>
      </c>
      <c r="K9" s="397" t="str">
        <f t="shared" si="1"/>
        <v/>
      </c>
      <c r="L9" s="468"/>
    </row>
    <row r="10" customHeight="1" spans="1:12">
      <c r="A10" s="390"/>
      <c r="B10" s="468"/>
      <c r="C10" s="588"/>
      <c r="D10" s="397"/>
      <c r="E10" s="468"/>
      <c r="F10" s="390"/>
      <c r="G10" s="398"/>
      <c r="H10" s="399"/>
      <c r="I10" s="397"/>
      <c r="J10" s="397" t="str">
        <f t="shared" si="0"/>
        <v/>
      </c>
      <c r="K10" s="397" t="str">
        <f t="shared" si="1"/>
        <v/>
      </c>
      <c r="L10" s="468"/>
    </row>
    <row r="11" customHeight="1" spans="1:12">
      <c r="A11" s="390"/>
      <c r="B11" s="468"/>
      <c r="C11" s="588"/>
      <c r="D11" s="397"/>
      <c r="E11" s="468"/>
      <c r="F11" s="390"/>
      <c r="G11" s="398"/>
      <c r="H11" s="399"/>
      <c r="I11" s="397"/>
      <c r="J11" s="397" t="str">
        <f t="shared" si="0"/>
        <v/>
      </c>
      <c r="K11" s="397" t="str">
        <f t="shared" si="1"/>
        <v/>
      </c>
      <c r="L11" s="468"/>
    </row>
    <row r="12" customHeight="1" spans="1:12">
      <c r="A12" s="390"/>
      <c r="B12" s="468"/>
      <c r="C12" s="588"/>
      <c r="D12" s="397"/>
      <c r="E12" s="468"/>
      <c r="F12" s="390"/>
      <c r="G12" s="398"/>
      <c r="H12" s="399"/>
      <c r="I12" s="397"/>
      <c r="J12" s="397" t="str">
        <f t="shared" si="0"/>
        <v/>
      </c>
      <c r="K12" s="397" t="str">
        <f t="shared" si="1"/>
        <v/>
      </c>
      <c r="L12" s="468"/>
    </row>
    <row r="13" customHeight="1" spans="1:12">
      <c r="A13" s="390"/>
      <c r="B13" s="468"/>
      <c r="C13" s="588"/>
      <c r="D13" s="397"/>
      <c r="E13" s="468"/>
      <c r="F13" s="390"/>
      <c r="G13" s="398"/>
      <c r="H13" s="399"/>
      <c r="I13" s="397"/>
      <c r="J13" s="397" t="str">
        <f t="shared" si="0"/>
        <v/>
      </c>
      <c r="K13" s="397" t="str">
        <f t="shared" si="1"/>
        <v/>
      </c>
      <c r="L13" s="468"/>
    </row>
    <row r="14" customHeight="1" spans="1:12">
      <c r="A14" s="390"/>
      <c r="B14" s="468"/>
      <c r="C14" s="588"/>
      <c r="D14" s="397"/>
      <c r="E14" s="468"/>
      <c r="F14" s="390"/>
      <c r="G14" s="398"/>
      <c r="H14" s="399"/>
      <c r="I14" s="397"/>
      <c r="J14" s="397" t="str">
        <f t="shared" si="0"/>
        <v/>
      </c>
      <c r="K14" s="397" t="str">
        <f t="shared" si="1"/>
        <v/>
      </c>
      <c r="L14" s="468"/>
    </row>
    <row r="15" customHeight="1" spans="1:12">
      <c r="A15" s="390"/>
      <c r="B15" s="468"/>
      <c r="C15" s="588"/>
      <c r="D15" s="397"/>
      <c r="E15" s="468"/>
      <c r="F15" s="390"/>
      <c r="G15" s="398"/>
      <c r="H15" s="399"/>
      <c r="I15" s="397"/>
      <c r="J15" s="397" t="str">
        <f t="shared" si="0"/>
        <v/>
      </c>
      <c r="K15" s="397" t="str">
        <f t="shared" si="1"/>
        <v/>
      </c>
      <c r="L15" s="468"/>
    </row>
    <row r="16" customHeight="1" spans="1:12">
      <c r="A16" s="390"/>
      <c r="B16" s="468"/>
      <c r="C16" s="588"/>
      <c r="D16" s="397"/>
      <c r="E16" s="468"/>
      <c r="F16" s="390"/>
      <c r="G16" s="398"/>
      <c r="H16" s="399"/>
      <c r="I16" s="397"/>
      <c r="J16" s="397" t="str">
        <f t="shared" si="0"/>
        <v/>
      </c>
      <c r="K16" s="397" t="str">
        <f t="shared" si="1"/>
        <v/>
      </c>
      <c r="L16" s="468"/>
    </row>
    <row r="17" customHeight="1" spans="1:12">
      <c r="A17" s="390"/>
      <c r="B17" s="468"/>
      <c r="C17" s="588"/>
      <c r="D17" s="397"/>
      <c r="E17" s="468"/>
      <c r="F17" s="390"/>
      <c r="G17" s="398"/>
      <c r="H17" s="399"/>
      <c r="I17" s="397"/>
      <c r="J17" s="397" t="str">
        <f t="shared" si="0"/>
        <v/>
      </c>
      <c r="K17" s="397" t="str">
        <f t="shared" si="1"/>
        <v/>
      </c>
      <c r="L17" s="468"/>
    </row>
    <row r="18" customHeight="1" spans="1:12">
      <c r="A18" s="390"/>
      <c r="B18" s="468"/>
      <c r="C18" s="588"/>
      <c r="D18" s="397"/>
      <c r="E18" s="468"/>
      <c r="F18" s="390"/>
      <c r="G18" s="398"/>
      <c r="H18" s="399"/>
      <c r="I18" s="397"/>
      <c r="J18" s="397" t="str">
        <f t="shared" si="0"/>
        <v/>
      </c>
      <c r="K18" s="397" t="str">
        <f t="shared" si="1"/>
        <v/>
      </c>
      <c r="L18" s="468"/>
    </row>
    <row r="19" customHeight="1" spans="1:12">
      <c r="A19" s="390"/>
      <c r="B19" s="468"/>
      <c r="C19" s="588"/>
      <c r="D19" s="397"/>
      <c r="E19" s="468"/>
      <c r="F19" s="390"/>
      <c r="G19" s="398"/>
      <c r="H19" s="399"/>
      <c r="I19" s="397"/>
      <c r="J19" s="397" t="str">
        <f t="shared" si="0"/>
        <v/>
      </c>
      <c r="K19" s="397" t="str">
        <f t="shared" si="1"/>
        <v/>
      </c>
      <c r="L19" s="468"/>
    </row>
    <row r="20" customHeight="1" spans="1:12">
      <c r="A20" s="390"/>
      <c r="B20" s="468"/>
      <c r="C20" s="588"/>
      <c r="D20" s="397"/>
      <c r="E20" s="468"/>
      <c r="F20" s="390"/>
      <c r="G20" s="398"/>
      <c r="H20" s="399"/>
      <c r="I20" s="397"/>
      <c r="J20" s="397" t="str">
        <f t="shared" si="0"/>
        <v/>
      </c>
      <c r="K20" s="397" t="str">
        <f t="shared" si="1"/>
        <v/>
      </c>
      <c r="L20" s="468"/>
    </row>
    <row r="21" customHeight="1" spans="1:12">
      <c r="A21" s="390"/>
      <c r="B21" s="468"/>
      <c r="C21" s="588"/>
      <c r="D21" s="397"/>
      <c r="E21" s="468"/>
      <c r="F21" s="390"/>
      <c r="G21" s="398"/>
      <c r="H21" s="399"/>
      <c r="I21" s="397"/>
      <c r="J21" s="397" t="str">
        <f t="shared" si="0"/>
        <v/>
      </c>
      <c r="K21" s="397" t="str">
        <f t="shared" si="1"/>
        <v/>
      </c>
      <c r="L21" s="468"/>
    </row>
    <row r="22" customHeight="1" spans="1:12">
      <c r="A22" s="390"/>
      <c r="B22" s="468"/>
      <c r="C22" s="588"/>
      <c r="D22" s="397"/>
      <c r="E22" s="468"/>
      <c r="F22" s="390"/>
      <c r="G22" s="398"/>
      <c r="H22" s="399"/>
      <c r="I22" s="397"/>
      <c r="J22" s="397" t="str">
        <f t="shared" si="0"/>
        <v/>
      </c>
      <c r="K22" s="397" t="str">
        <f t="shared" si="1"/>
        <v/>
      </c>
      <c r="L22" s="468"/>
    </row>
    <row r="23" customHeight="1" spans="1:12">
      <c r="A23" s="390"/>
      <c r="B23" s="468"/>
      <c r="C23" s="588"/>
      <c r="D23" s="397"/>
      <c r="E23" s="468"/>
      <c r="F23" s="390"/>
      <c r="G23" s="398"/>
      <c r="H23" s="399"/>
      <c r="I23" s="397"/>
      <c r="J23" s="397" t="str">
        <f t="shared" si="0"/>
        <v/>
      </c>
      <c r="K23" s="397" t="str">
        <f t="shared" si="1"/>
        <v/>
      </c>
      <c r="L23" s="468"/>
    </row>
    <row r="24" customHeight="1" spans="1:12">
      <c r="A24" s="390"/>
      <c r="B24" s="468"/>
      <c r="C24" s="588"/>
      <c r="D24" s="397"/>
      <c r="E24" s="468"/>
      <c r="F24" s="390"/>
      <c r="G24" s="398"/>
      <c r="H24" s="399"/>
      <c r="I24" s="397"/>
      <c r="J24" s="397" t="str">
        <f t="shared" si="0"/>
        <v/>
      </c>
      <c r="K24" s="397" t="str">
        <f t="shared" si="1"/>
        <v/>
      </c>
      <c r="L24" s="468"/>
    </row>
    <row r="25" customHeight="1" spans="1:12">
      <c r="A25" s="390"/>
      <c r="B25" s="468"/>
      <c r="C25" s="588"/>
      <c r="D25" s="397"/>
      <c r="E25" s="468"/>
      <c r="F25" s="390"/>
      <c r="G25" s="398"/>
      <c r="H25" s="399"/>
      <c r="I25" s="397"/>
      <c r="J25" s="397" t="str">
        <f t="shared" si="0"/>
        <v/>
      </c>
      <c r="K25" s="397" t="str">
        <f t="shared" si="1"/>
        <v/>
      </c>
      <c r="L25" s="468"/>
    </row>
    <row r="26" customHeight="1" spans="1:12">
      <c r="A26" s="390"/>
      <c r="B26" s="468"/>
      <c r="C26" s="588"/>
      <c r="D26" s="397"/>
      <c r="E26" s="468"/>
      <c r="F26" s="390"/>
      <c r="G26" s="398"/>
      <c r="H26" s="399"/>
      <c r="I26" s="397"/>
      <c r="J26" s="397" t="str">
        <f t="shared" si="0"/>
        <v/>
      </c>
      <c r="K26" s="397" t="str">
        <f t="shared" si="1"/>
        <v/>
      </c>
      <c r="L26" s="468"/>
    </row>
    <row r="27" customHeight="1" spans="1:12">
      <c r="A27" s="390"/>
      <c r="B27" s="468"/>
      <c r="C27" s="588"/>
      <c r="D27" s="397"/>
      <c r="E27" s="468"/>
      <c r="F27" s="390"/>
      <c r="G27" s="398"/>
      <c r="H27" s="399"/>
      <c r="I27" s="397"/>
      <c r="J27" s="397" t="str">
        <f t="shared" si="0"/>
        <v/>
      </c>
      <c r="K27" s="397" t="str">
        <f t="shared" si="1"/>
        <v/>
      </c>
      <c r="L27" s="468"/>
    </row>
    <row r="28" customHeight="1" spans="1:12">
      <c r="A28" s="401" t="s">
        <v>632</v>
      </c>
      <c r="B28" s="393"/>
      <c r="C28" s="425"/>
      <c r="D28" s="397">
        <f>SUM(D7:D27)</f>
        <v>0</v>
      </c>
      <c r="E28" s="468"/>
      <c r="F28" s="425"/>
      <c r="G28" s="403">
        <f>SUM(G7:G27)</f>
        <v>0</v>
      </c>
      <c r="H28" s="404">
        <f>SUM(H7:H27)</f>
        <v>0</v>
      </c>
      <c r="I28" s="402">
        <f>SUM(I7:I27)</f>
        <v>0</v>
      </c>
      <c r="J28" s="402">
        <f>I28-H28</f>
        <v>0</v>
      </c>
      <c r="K28" s="402" t="str">
        <f t="shared" si="1"/>
        <v/>
      </c>
      <c r="L28" s="468"/>
    </row>
    <row r="29" customHeight="1" spans="1:8">
      <c r="A29" s="406" t="e">
        <f>#REF!&amp;#REF!</f>
        <v>#REF!</v>
      </c>
      <c r="H29" s="384" t="e">
        <f>"评估人员："&amp;#REF!</f>
        <v>#REF!</v>
      </c>
    </row>
    <row r="30" customHeight="1" spans="1:1">
      <c r="A30" s="406" t="e">
        <f>CONCATENATE(#REF!,#REF!,#REF!,#REF!,#REF!,#REF!,#REF!)</f>
        <v>#REF!</v>
      </c>
    </row>
  </sheetData>
  <sheetProtection formatCells="0" formatColumns="0" formatRows="0" insertRows="0" deleteColumns="0" deleteRows="0" autoFilter="0"/>
  <mergeCells count="3">
    <mergeCell ref="A2:L2"/>
    <mergeCell ref="A3:L3"/>
    <mergeCell ref="A28:B28"/>
  </mergeCells>
  <hyperlinks>
    <hyperlink ref="A1" location="索引目录!D15" display="返回索引页"/>
    <hyperlink ref="B1" location="'3-流动汇总'!A1" display="返回"/>
  </hyperlinks>
  <printOptions horizontalCentered="1"/>
  <pageMargins left="0.748031496062992" right="0.748031496062992" top="0.905511811023622" bottom="0.826771653543307" header="1.22047244094488" footer="0.511811023622047"/>
  <pageSetup paperSize="9" scale="85"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topLeftCell="A3" workbookViewId="0">
      <selection activeCell="D56" sqref="D56"/>
    </sheetView>
  </sheetViews>
  <sheetFormatPr defaultColWidth="9" defaultRowHeight="15.75" customHeight="1"/>
  <cols>
    <col min="1" max="1" width="5.5" style="157" customWidth="1"/>
    <col min="2" max="2" width="21" style="157" customWidth="1"/>
    <col min="3" max="3" width="11.125" style="157" customWidth="1"/>
    <col min="4" max="4" width="17" style="157" customWidth="1"/>
    <col min="5" max="5" width="16.75" style="157" hidden="1" customWidth="1" outlineLevel="1"/>
    <col min="6" max="6" width="16.75" style="157" customWidth="1" collapsed="1"/>
    <col min="7" max="7" width="14.5" style="157" customWidth="1"/>
    <col min="8" max="8" width="11.375" style="157" customWidth="1"/>
    <col min="9" max="9" width="11" style="157" customWidth="1"/>
    <col min="10" max="10" width="12.5" style="157" customWidth="1"/>
    <col min="11" max="16384" width="9" style="157"/>
  </cols>
  <sheetData>
    <row r="1" spans="1:10">
      <c r="A1" s="158" t="s">
        <v>207</v>
      </c>
      <c r="B1" s="483" t="s">
        <v>479</v>
      </c>
      <c r="C1" s="160"/>
      <c r="D1" s="160"/>
      <c r="E1" s="160"/>
      <c r="F1" s="160"/>
      <c r="G1" s="160"/>
      <c r="H1" s="160"/>
      <c r="I1" s="160"/>
      <c r="J1" s="160"/>
    </row>
    <row r="2" s="154" customFormat="1" ht="30" customHeight="1" spans="1:10">
      <c r="A2" s="382" t="s">
        <v>638</v>
      </c>
      <c r="B2" s="416"/>
      <c r="C2" s="416"/>
      <c r="D2" s="416"/>
      <c r="E2" s="416"/>
      <c r="F2" s="416"/>
      <c r="G2" s="416"/>
      <c r="H2" s="416"/>
      <c r="I2" s="416"/>
      <c r="J2" s="416"/>
    </row>
    <row r="3" ht="14.1" customHeight="1" spans="1:10">
      <c r="A3" s="383" t="e">
        <f>CONCATENATE(#REF!,#REF!,#REF!,#REF!,#REF!,#REF!,#REF!)</f>
        <v>#REF!</v>
      </c>
      <c r="B3" s="383"/>
      <c r="C3" s="383"/>
      <c r="D3" s="383"/>
      <c r="E3" s="383"/>
      <c r="F3" s="383"/>
      <c r="G3" s="383"/>
      <c r="H3" s="383"/>
      <c r="I3" s="470"/>
      <c r="J3" s="470"/>
    </row>
    <row r="4" ht="14.1" customHeight="1" spans="1:10">
      <c r="A4" s="383"/>
      <c r="B4" s="383"/>
      <c r="C4" s="383"/>
      <c r="D4" s="383"/>
      <c r="E4" s="383"/>
      <c r="F4" s="383"/>
      <c r="G4" s="383"/>
      <c r="H4" s="383"/>
      <c r="I4" s="470"/>
      <c r="J4" s="471" t="s">
        <v>639</v>
      </c>
    </row>
    <row r="5" customHeight="1" spans="1:10">
      <c r="A5" s="384" t="e">
        <f>#REF!&amp;#REF!</f>
        <v>#REF!</v>
      </c>
      <c r="J5" s="408" t="s">
        <v>236</v>
      </c>
    </row>
    <row r="6" s="379" customFormat="1" customHeight="1" spans="1:10">
      <c r="A6" s="385" t="s">
        <v>312</v>
      </c>
      <c r="B6" s="385" t="s">
        <v>599</v>
      </c>
      <c r="C6" s="385" t="s">
        <v>609</v>
      </c>
      <c r="D6" s="385" t="s">
        <v>640</v>
      </c>
      <c r="E6" s="392" t="s">
        <v>483</v>
      </c>
      <c r="F6" s="393" t="s">
        <v>346</v>
      </c>
      <c r="G6" s="385" t="s">
        <v>484</v>
      </c>
      <c r="H6" s="385" t="s">
        <v>485</v>
      </c>
      <c r="I6" s="385" t="s">
        <v>555</v>
      </c>
      <c r="J6" s="385" t="s">
        <v>340</v>
      </c>
    </row>
    <row r="7" customHeight="1" spans="1:10">
      <c r="A7" s="390"/>
      <c r="B7" s="468"/>
      <c r="C7" s="588"/>
      <c r="D7" s="468"/>
      <c r="E7" s="398"/>
      <c r="F7" s="399"/>
      <c r="G7" s="397"/>
      <c r="H7" s="397" t="str">
        <f>IF(F7=0,"",(G7-F7))</f>
        <v/>
      </c>
      <c r="I7" s="397" t="str">
        <f>IF(F7=0,"",(G7-F7)/F7*100)</f>
        <v/>
      </c>
      <c r="J7" s="468"/>
    </row>
    <row r="8" customHeight="1" spans="1:10">
      <c r="A8" s="390"/>
      <c r="B8" s="468"/>
      <c r="C8" s="588"/>
      <c r="D8" s="468"/>
      <c r="E8" s="398"/>
      <c r="F8" s="399"/>
      <c r="G8" s="397"/>
      <c r="H8" s="397" t="str">
        <f t="shared" ref="H8:H27" si="0">IF(F8=0,"",(G8-F8))</f>
        <v/>
      </c>
      <c r="I8" s="397" t="str">
        <f t="shared" ref="I8:I28" si="1">IF(F8=0,"",(G8-F8)/F8*100)</f>
        <v/>
      </c>
      <c r="J8" s="468"/>
    </row>
    <row r="9" customHeight="1" spans="1:10">
      <c r="A9" s="390"/>
      <c r="B9" s="468"/>
      <c r="C9" s="588"/>
      <c r="D9" s="468"/>
      <c r="E9" s="398"/>
      <c r="F9" s="399"/>
      <c r="G9" s="397"/>
      <c r="H9" s="397" t="str">
        <f t="shared" si="0"/>
        <v/>
      </c>
      <c r="I9" s="397" t="str">
        <f t="shared" si="1"/>
        <v/>
      </c>
      <c r="J9" s="468"/>
    </row>
    <row r="10" customHeight="1" spans="1:10">
      <c r="A10" s="390"/>
      <c r="B10" s="468"/>
      <c r="C10" s="588"/>
      <c r="D10" s="468"/>
      <c r="E10" s="398"/>
      <c r="F10" s="399"/>
      <c r="G10" s="397"/>
      <c r="H10" s="397" t="str">
        <f t="shared" si="0"/>
        <v/>
      </c>
      <c r="I10" s="397" t="str">
        <f t="shared" si="1"/>
        <v/>
      </c>
      <c r="J10" s="468"/>
    </row>
    <row r="11" customHeight="1" spans="1:10">
      <c r="A11" s="390"/>
      <c r="B11" s="468"/>
      <c r="C11" s="588"/>
      <c r="D11" s="468"/>
      <c r="E11" s="398"/>
      <c r="F11" s="399"/>
      <c r="G11" s="397"/>
      <c r="H11" s="397" t="str">
        <f t="shared" si="0"/>
        <v/>
      </c>
      <c r="I11" s="397" t="str">
        <f t="shared" si="1"/>
        <v/>
      </c>
      <c r="J11" s="468"/>
    </row>
    <row r="12" customHeight="1" spans="1:10">
      <c r="A12" s="390"/>
      <c r="B12" s="468"/>
      <c r="C12" s="588"/>
      <c r="D12" s="468"/>
      <c r="E12" s="398"/>
      <c r="F12" s="399"/>
      <c r="G12" s="397"/>
      <c r="H12" s="397" t="str">
        <f t="shared" si="0"/>
        <v/>
      </c>
      <c r="I12" s="397" t="str">
        <f t="shared" si="1"/>
        <v/>
      </c>
      <c r="J12" s="468"/>
    </row>
    <row r="13" customHeight="1" spans="1:10">
      <c r="A13" s="390"/>
      <c r="B13" s="468"/>
      <c r="C13" s="588"/>
      <c r="D13" s="468"/>
      <c r="E13" s="398"/>
      <c r="F13" s="399"/>
      <c r="G13" s="397"/>
      <c r="H13" s="397" t="str">
        <f t="shared" si="0"/>
        <v/>
      </c>
      <c r="I13" s="397" t="str">
        <f t="shared" si="1"/>
        <v/>
      </c>
      <c r="J13" s="468"/>
    </row>
    <row r="14" customHeight="1" spans="1:10">
      <c r="A14" s="390"/>
      <c r="B14" s="468"/>
      <c r="C14" s="588"/>
      <c r="D14" s="468"/>
      <c r="E14" s="398"/>
      <c r="F14" s="399"/>
      <c r="G14" s="397"/>
      <c r="H14" s="397" t="str">
        <f t="shared" si="0"/>
        <v/>
      </c>
      <c r="I14" s="397" t="str">
        <f t="shared" si="1"/>
        <v/>
      </c>
      <c r="J14" s="468"/>
    </row>
    <row r="15" customHeight="1" spans="1:10">
      <c r="A15" s="390"/>
      <c r="B15" s="468"/>
      <c r="C15" s="588"/>
      <c r="D15" s="468"/>
      <c r="E15" s="398"/>
      <c r="F15" s="399"/>
      <c r="G15" s="397"/>
      <c r="H15" s="397" t="str">
        <f t="shared" si="0"/>
        <v/>
      </c>
      <c r="I15" s="397" t="str">
        <f t="shared" si="1"/>
        <v/>
      </c>
      <c r="J15" s="468"/>
    </row>
    <row r="16" customHeight="1" spans="1:10">
      <c r="A16" s="390"/>
      <c r="B16" s="468"/>
      <c r="C16" s="588"/>
      <c r="D16" s="468"/>
      <c r="E16" s="398"/>
      <c r="F16" s="399"/>
      <c r="G16" s="397"/>
      <c r="H16" s="397" t="str">
        <f t="shared" si="0"/>
        <v/>
      </c>
      <c r="I16" s="397" t="str">
        <f t="shared" si="1"/>
        <v/>
      </c>
      <c r="J16" s="468"/>
    </row>
    <row r="17" customHeight="1" spans="1:10">
      <c r="A17" s="390"/>
      <c r="B17" s="468"/>
      <c r="C17" s="588"/>
      <c r="D17" s="468"/>
      <c r="E17" s="398"/>
      <c r="F17" s="399"/>
      <c r="G17" s="397"/>
      <c r="H17" s="397" t="str">
        <f t="shared" si="0"/>
        <v/>
      </c>
      <c r="I17" s="397" t="str">
        <f t="shared" si="1"/>
        <v/>
      </c>
      <c r="J17" s="468"/>
    </row>
    <row r="18" customHeight="1" spans="1:10">
      <c r="A18" s="390"/>
      <c r="B18" s="468"/>
      <c r="C18" s="588"/>
      <c r="D18" s="468"/>
      <c r="E18" s="398"/>
      <c r="F18" s="399"/>
      <c r="G18" s="397"/>
      <c r="H18" s="397" t="str">
        <f t="shared" si="0"/>
        <v/>
      </c>
      <c r="I18" s="397" t="str">
        <f t="shared" si="1"/>
        <v/>
      </c>
      <c r="J18" s="468"/>
    </row>
    <row r="19" customHeight="1" spans="1:10">
      <c r="A19" s="390"/>
      <c r="B19" s="468"/>
      <c r="C19" s="588"/>
      <c r="D19" s="468"/>
      <c r="E19" s="398"/>
      <c r="F19" s="399"/>
      <c r="G19" s="397"/>
      <c r="H19" s="397" t="str">
        <f t="shared" si="0"/>
        <v/>
      </c>
      <c r="I19" s="397" t="str">
        <f t="shared" si="1"/>
        <v/>
      </c>
      <c r="J19" s="468"/>
    </row>
    <row r="20" customHeight="1" spans="1:10">
      <c r="A20" s="390"/>
      <c r="B20" s="468"/>
      <c r="C20" s="588"/>
      <c r="D20" s="468"/>
      <c r="E20" s="398"/>
      <c r="F20" s="399"/>
      <c r="G20" s="397"/>
      <c r="H20" s="397" t="str">
        <f t="shared" si="0"/>
        <v/>
      </c>
      <c r="I20" s="397" t="str">
        <f t="shared" si="1"/>
        <v/>
      </c>
      <c r="J20" s="468"/>
    </row>
    <row r="21" customHeight="1" spans="1:10">
      <c r="A21" s="390"/>
      <c r="B21" s="468"/>
      <c r="C21" s="588"/>
      <c r="D21" s="468"/>
      <c r="E21" s="398"/>
      <c r="F21" s="399"/>
      <c r="G21" s="397"/>
      <c r="H21" s="397" t="str">
        <f t="shared" si="0"/>
        <v/>
      </c>
      <c r="I21" s="397" t="str">
        <f t="shared" si="1"/>
        <v/>
      </c>
      <c r="J21" s="468"/>
    </row>
    <row r="22" customHeight="1" spans="1:10">
      <c r="A22" s="390"/>
      <c r="B22" s="468"/>
      <c r="C22" s="588"/>
      <c r="D22" s="468"/>
      <c r="E22" s="398"/>
      <c r="F22" s="399"/>
      <c r="G22" s="397"/>
      <c r="H22" s="397" t="str">
        <f t="shared" si="0"/>
        <v/>
      </c>
      <c r="I22" s="397" t="str">
        <f t="shared" si="1"/>
        <v/>
      </c>
      <c r="J22" s="468"/>
    </row>
    <row r="23" customHeight="1" spans="1:10">
      <c r="A23" s="390"/>
      <c r="B23" s="468"/>
      <c r="C23" s="588"/>
      <c r="D23" s="468"/>
      <c r="E23" s="398"/>
      <c r="F23" s="399"/>
      <c r="G23" s="397"/>
      <c r="H23" s="397" t="str">
        <f t="shared" si="0"/>
        <v/>
      </c>
      <c r="I23" s="397" t="str">
        <f t="shared" si="1"/>
        <v/>
      </c>
      <c r="J23" s="468"/>
    </row>
    <row r="24" customHeight="1" spans="1:10">
      <c r="A24" s="390"/>
      <c r="B24" s="468"/>
      <c r="C24" s="588"/>
      <c r="D24" s="468"/>
      <c r="E24" s="398"/>
      <c r="F24" s="399"/>
      <c r="G24" s="397"/>
      <c r="H24" s="397" t="str">
        <f t="shared" si="0"/>
        <v/>
      </c>
      <c r="I24" s="397" t="str">
        <f t="shared" si="1"/>
        <v/>
      </c>
      <c r="J24" s="468"/>
    </row>
    <row r="25" customHeight="1" spans="1:10">
      <c r="A25" s="390"/>
      <c r="B25" s="468"/>
      <c r="C25" s="588"/>
      <c r="D25" s="468"/>
      <c r="E25" s="398"/>
      <c r="F25" s="399"/>
      <c r="G25" s="397"/>
      <c r="H25" s="397" t="str">
        <f t="shared" si="0"/>
        <v/>
      </c>
      <c r="I25" s="397" t="str">
        <f t="shared" si="1"/>
        <v/>
      </c>
      <c r="J25" s="468"/>
    </row>
    <row r="26" customHeight="1" spans="1:10">
      <c r="A26" s="390"/>
      <c r="B26" s="468"/>
      <c r="C26" s="588"/>
      <c r="D26" s="468"/>
      <c r="E26" s="398"/>
      <c r="F26" s="399"/>
      <c r="G26" s="397"/>
      <c r="H26" s="397" t="str">
        <f t="shared" si="0"/>
        <v/>
      </c>
      <c r="I26" s="397" t="str">
        <f t="shared" si="1"/>
        <v/>
      </c>
      <c r="J26" s="468"/>
    </row>
    <row r="27" customHeight="1" spans="1:10">
      <c r="A27" s="390"/>
      <c r="B27" s="468"/>
      <c r="C27" s="588"/>
      <c r="D27" s="468"/>
      <c r="E27" s="398"/>
      <c r="F27" s="399"/>
      <c r="G27" s="397"/>
      <c r="H27" s="397" t="str">
        <f t="shared" si="0"/>
        <v/>
      </c>
      <c r="I27" s="397" t="str">
        <f t="shared" si="1"/>
        <v/>
      </c>
      <c r="J27" s="468"/>
    </row>
    <row r="28" customHeight="1" spans="1:10">
      <c r="A28" s="401" t="s">
        <v>632</v>
      </c>
      <c r="B28" s="393"/>
      <c r="C28" s="588"/>
      <c r="D28" s="468"/>
      <c r="E28" s="398">
        <f>SUM(E7:E27)</f>
        <v>0</v>
      </c>
      <c r="F28" s="404">
        <f>SUM(F7:F27)</f>
        <v>0</v>
      </c>
      <c r="G28" s="402">
        <f>SUM(G7:G27)</f>
        <v>0</v>
      </c>
      <c r="H28" s="402">
        <f>G28-F28</f>
        <v>0</v>
      </c>
      <c r="I28" s="402" t="str">
        <f t="shared" si="1"/>
        <v/>
      </c>
      <c r="J28" s="468"/>
    </row>
    <row r="29" customHeight="1" spans="1:8">
      <c r="A29" s="406" t="e">
        <f>#REF!&amp;#REF!</f>
        <v>#REF!</v>
      </c>
      <c r="G29" s="384" t="e">
        <f>"评估人员："&amp;#REF!</f>
        <v>#REF!</v>
      </c>
      <c r="H29" s="384"/>
    </row>
    <row r="30" customHeight="1" spans="1:1">
      <c r="A30" s="406" t="e">
        <f>CONCATENATE(#REF!,#REF!,#REF!,#REF!,#REF!,#REF!,#REF!)</f>
        <v>#REF!</v>
      </c>
    </row>
  </sheetData>
  <sheetProtection formatCells="0" formatColumns="0" formatRows="0" insertRows="0" deleteColumns="0" deleteRows="0"/>
  <mergeCells count="3">
    <mergeCell ref="A2:J2"/>
    <mergeCell ref="A3:J3"/>
    <mergeCell ref="A28:B28"/>
  </mergeCells>
  <hyperlinks>
    <hyperlink ref="A1" location="索引目录!D16" display="返回索引页"/>
    <hyperlink ref="B1" location="'3-流动汇总'!B12" display="返回"/>
  </hyperlinks>
  <printOptions horizontalCentered="1"/>
  <pageMargins left="0.748031496062992" right="0.748031496062992" top="0.905511811023622" bottom="0.826771653543307" header="1.22047244094488" footer="0.511811023622047"/>
  <pageSetup paperSize="9" scale="88"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S48"/>
  <sheetViews>
    <sheetView workbookViewId="0">
      <pane ySplit="6" topLeftCell="A10" activePane="bottomLeft" state="frozen"/>
      <selection/>
      <selection pane="bottomLeft" activeCell="D56" sqref="D56"/>
    </sheetView>
  </sheetViews>
  <sheetFormatPr defaultColWidth="9" defaultRowHeight="15.75" customHeight="1"/>
  <cols>
    <col min="1" max="1" width="5.25" style="157" customWidth="1"/>
    <col min="2" max="2" width="24.75" style="157" customWidth="1"/>
    <col min="3" max="3" width="12.5" style="157" customWidth="1"/>
    <col min="4" max="4" width="10.375" style="157" customWidth="1"/>
    <col min="5" max="5" width="7.75" style="157" customWidth="1"/>
    <col min="6" max="6" width="16.75" style="157" hidden="1" customWidth="1" outlineLevel="1"/>
    <col min="7" max="7" width="10.375" style="455" customWidth="1" outlineLevel="1"/>
    <col min="8" max="11" width="8.75" style="455" customWidth="1" outlineLevel="1"/>
    <col min="12" max="12" width="10.375" style="455" customWidth="1" outlineLevel="1"/>
    <col min="13" max="13" width="17.25" style="455" customWidth="1" outlineLevel="1"/>
    <col min="14" max="14" width="13" style="577" customWidth="1" outlineLevel="1"/>
    <col min="15" max="15" width="14.375" style="99" customWidth="1"/>
    <col min="16" max="16" width="14.375" style="157" customWidth="1"/>
    <col min="17" max="17" width="11.375" style="157" customWidth="1"/>
    <col min="18" max="18" width="10" style="157" customWidth="1"/>
    <col min="19" max="19" width="9.125" style="157" customWidth="1"/>
    <col min="20" max="16384" width="9" style="157"/>
  </cols>
  <sheetData>
    <row r="1" s="576" customFormat="1" ht="14.25" spans="1:19">
      <c r="A1" s="158" t="s">
        <v>207</v>
      </c>
      <c r="B1" s="483" t="s">
        <v>603</v>
      </c>
      <c r="C1" s="578"/>
      <c r="D1" s="578"/>
      <c r="E1" s="578"/>
      <c r="F1" s="578"/>
      <c r="G1" s="578"/>
      <c r="H1" s="578"/>
      <c r="I1" s="578"/>
      <c r="J1" s="578"/>
      <c r="K1" s="578"/>
      <c r="L1" s="578"/>
      <c r="M1" s="578"/>
      <c r="N1" s="578"/>
      <c r="O1" s="578"/>
      <c r="P1" s="578"/>
      <c r="Q1" s="578"/>
      <c r="R1" s="578"/>
      <c r="S1" s="578"/>
    </row>
    <row r="2" s="154" customFormat="1" ht="30" customHeight="1" spans="1:19">
      <c r="A2" s="382" t="s">
        <v>641</v>
      </c>
      <c r="B2" s="416"/>
      <c r="C2" s="416"/>
      <c r="D2" s="416"/>
      <c r="E2" s="416"/>
      <c r="F2" s="416"/>
      <c r="G2" s="416"/>
      <c r="H2" s="416"/>
      <c r="I2" s="416"/>
      <c r="J2" s="416"/>
      <c r="K2" s="416"/>
      <c r="L2" s="416"/>
      <c r="M2" s="416"/>
      <c r="N2" s="416"/>
      <c r="O2" s="416"/>
      <c r="P2" s="416"/>
      <c r="Q2" s="416"/>
      <c r="R2" s="416"/>
      <c r="S2" s="416"/>
    </row>
    <row r="3" ht="14.1" customHeight="1" spans="1:19">
      <c r="A3" s="383" t="e">
        <f>CONCATENATE(#REF!,#REF!,#REF!,#REF!,#REF!,#REF!,#REF!)</f>
        <v>#REF!</v>
      </c>
      <c r="B3" s="383"/>
      <c r="C3" s="383"/>
      <c r="D3" s="383"/>
      <c r="E3" s="383"/>
      <c r="F3" s="383"/>
      <c r="G3" s="383"/>
      <c r="H3" s="383"/>
      <c r="I3" s="470"/>
      <c r="J3" s="470"/>
      <c r="K3" s="470"/>
      <c r="L3" s="470"/>
      <c r="M3" s="470"/>
      <c r="N3" s="470"/>
      <c r="O3" s="470"/>
      <c r="P3" s="470"/>
      <c r="Q3" s="470"/>
      <c r="R3" s="470"/>
      <c r="S3" s="470"/>
    </row>
    <row r="4" ht="14.1" customHeight="1" spans="1:19">
      <c r="A4" s="383"/>
      <c r="B4" s="383"/>
      <c r="C4" s="383"/>
      <c r="D4" s="383"/>
      <c r="E4" s="383"/>
      <c r="F4" s="383"/>
      <c r="G4" s="383"/>
      <c r="H4" s="383"/>
      <c r="I4" s="470"/>
      <c r="J4" s="470"/>
      <c r="K4" s="470"/>
      <c r="L4" s="470"/>
      <c r="M4" s="470"/>
      <c r="N4" s="470"/>
      <c r="O4" s="470"/>
      <c r="P4" s="470"/>
      <c r="Q4" s="470"/>
      <c r="R4" s="470"/>
      <c r="S4" s="471" t="s">
        <v>642</v>
      </c>
    </row>
    <row r="5" customHeight="1" spans="1:19">
      <c r="A5" s="384" t="e">
        <f>#REF!&amp;#REF!</f>
        <v>#REF!</v>
      </c>
      <c r="M5" s="593" t="s">
        <v>606</v>
      </c>
      <c r="N5" s="594" t="s">
        <v>643</v>
      </c>
      <c r="O5" s="595"/>
      <c r="S5" s="408" t="s">
        <v>236</v>
      </c>
    </row>
    <row r="6" s="379" customFormat="1" customHeight="1" spans="1:19">
      <c r="A6" s="385" t="s">
        <v>312</v>
      </c>
      <c r="B6" s="385" t="s">
        <v>644</v>
      </c>
      <c r="C6" s="385" t="s">
        <v>608</v>
      </c>
      <c r="D6" s="385" t="s">
        <v>609</v>
      </c>
      <c r="E6" s="385" t="s">
        <v>610</v>
      </c>
      <c r="F6" s="385" t="s">
        <v>483</v>
      </c>
      <c r="G6" s="579" t="s">
        <v>611</v>
      </c>
      <c r="H6" s="580" t="s">
        <v>612</v>
      </c>
      <c r="I6" s="579" t="s">
        <v>613</v>
      </c>
      <c r="J6" s="579" t="s">
        <v>614</v>
      </c>
      <c r="K6" s="579" t="s">
        <v>615</v>
      </c>
      <c r="L6" s="579" t="s">
        <v>616</v>
      </c>
      <c r="M6" s="596"/>
      <c r="N6" s="597"/>
      <c r="O6" s="393" t="s">
        <v>346</v>
      </c>
      <c r="P6" s="385" t="s">
        <v>484</v>
      </c>
      <c r="Q6" s="385" t="s">
        <v>485</v>
      </c>
      <c r="R6" s="385" t="s">
        <v>555</v>
      </c>
      <c r="S6" s="385" t="s">
        <v>340</v>
      </c>
    </row>
    <row r="7" customHeight="1" spans="1:19">
      <c r="A7" s="390">
        <v>1</v>
      </c>
      <c r="B7" s="581"/>
      <c r="C7" s="582"/>
      <c r="D7" s="583"/>
      <c r="E7" s="584"/>
      <c r="F7" s="585"/>
      <c r="G7" s="586"/>
      <c r="H7" s="586"/>
      <c r="I7" s="586"/>
      <c r="J7" s="586"/>
      <c r="K7" s="586"/>
      <c r="L7" s="586"/>
      <c r="M7" s="586"/>
      <c r="N7" s="598"/>
      <c r="O7" s="94"/>
      <c r="P7" s="94"/>
      <c r="Q7" s="397" t="str">
        <f>IF(O7=0,"",(P7-O7))</f>
        <v/>
      </c>
      <c r="R7" s="397" t="str">
        <f>IF(O7=0,"",(P7-O7)/O7*100)</f>
        <v/>
      </c>
      <c r="S7" s="468"/>
    </row>
    <row r="8" customHeight="1" spans="1:19">
      <c r="A8" s="390">
        <v>2</v>
      </c>
      <c r="B8" s="581"/>
      <c r="C8" s="582"/>
      <c r="D8" s="583"/>
      <c r="E8" s="584"/>
      <c r="F8" s="585"/>
      <c r="G8" s="586"/>
      <c r="H8" s="586"/>
      <c r="I8" s="586"/>
      <c r="J8" s="586"/>
      <c r="K8" s="586"/>
      <c r="L8" s="586"/>
      <c r="M8" s="586"/>
      <c r="N8" s="598"/>
      <c r="O8" s="94"/>
      <c r="P8" s="94"/>
      <c r="Q8" s="397" t="str">
        <f t="shared" ref="Q8:Q41" si="0">IF(O8=0,"",(P8-O8))</f>
        <v/>
      </c>
      <c r="R8" s="397" t="str">
        <f t="shared" ref="R8:R41" si="1">IF(O8=0,"",(P8-O8)/O8*100)</f>
        <v/>
      </c>
      <c r="S8" s="468"/>
    </row>
    <row r="9" customHeight="1" spans="1:19">
      <c r="A9" s="390">
        <v>3</v>
      </c>
      <c r="B9" s="581"/>
      <c r="C9" s="582"/>
      <c r="D9" s="583"/>
      <c r="E9" s="584"/>
      <c r="F9" s="585"/>
      <c r="G9" s="586"/>
      <c r="H9" s="586"/>
      <c r="I9" s="586"/>
      <c r="J9" s="586"/>
      <c r="K9" s="586"/>
      <c r="L9" s="586"/>
      <c r="M9" s="586"/>
      <c r="N9" s="598"/>
      <c r="O9" s="94"/>
      <c r="P9" s="94"/>
      <c r="Q9" s="397" t="str">
        <f t="shared" si="0"/>
        <v/>
      </c>
      <c r="R9" s="397" t="str">
        <f t="shared" si="1"/>
        <v/>
      </c>
      <c r="S9" s="468"/>
    </row>
    <row r="10" customHeight="1" spans="1:19">
      <c r="A10" s="390">
        <v>4</v>
      </c>
      <c r="B10" s="581"/>
      <c r="C10" s="582"/>
      <c r="D10" s="583"/>
      <c r="E10" s="584"/>
      <c r="F10" s="585"/>
      <c r="G10" s="586"/>
      <c r="H10" s="586"/>
      <c r="I10" s="586"/>
      <c r="J10" s="586"/>
      <c r="K10" s="586"/>
      <c r="L10" s="586"/>
      <c r="M10" s="586"/>
      <c r="N10" s="598"/>
      <c r="O10" s="94"/>
      <c r="P10" s="94"/>
      <c r="Q10" s="397" t="str">
        <f t="shared" si="0"/>
        <v/>
      </c>
      <c r="R10" s="397" t="str">
        <f t="shared" si="1"/>
        <v/>
      </c>
      <c r="S10" s="468"/>
    </row>
    <row r="11" customHeight="1" spans="1:19">
      <c r="A11" s="390">
        <v>5</v>
      </c>
      <c r="B11" s="581"/>
      <c r="C11" s="582"/>
      <c r="D11" s="583"/>
      <c r="E11" s="584"/>
      <c r="F11" s="585"/>
      <c r="G11" s="586"/>
      <c r="H11" s="586"/>
      <c r="I11" s="586"/>
      <c r="J11" s="586"/>
      <c r="K11" s="586"/>
      <c r="L11" s="586"/>
      <c r="M11" s="586"/>
      <c r="N11" s="598"/>
      <c r="O11" s="94"/>
      <c r="P11" s="94"/>
      <c r="Q11" s="397" t="str">
        <f t="shared" si="0"/>
        <v/>
      </c>
      <c r="R11" s="397" t="str">
        <f t="shared" si="1"/>
        <v/>
      </c>
      <c r="S11" s="468"/>
    </row>
    <row r="12" customHeight="1" spans="1:19">
      <c r="A12" s="390">
        <v>6</v>
      </c>
      <c r="B12" s="581"/>
      <c r="C12" s="582"/>
      <c r="D12" s="583"/>
      <c r="E12" s="584"/>
      <c r="F12" s="585"/>
      <c r="G12" s="586"/>
      <c r="H12" s="586"/>
      <c r="I12" s="586"/>
      <c r="J12" s="586"/>
      <c r="K12" s="586"/>
      <c r="L12" s="586"/>
      <c r="M12" s="586"/>
      <c r="N12" s="598"/>
      <c r="O12" s="94"/>
      <c r="P12" s="94"/>
      <c r="Q12" s="397" t="str">
        <f t="shared" si="0"/>
        <v/>
      </c>
      <c r="R12" s="397" t="str">
        <f t="shared" si="1"/>
        <v/>
      </c>
      <c r="S12" s="468"/>
    </row>
    <row r="13" customHeight="1" spans="1:19">
      <c r="A13" s="390">
        <v>7</v>
      </c>
      <c r="B13" s="581"/>
      <c r="C13" s="582"/>
      <c r="D13" s="583"/>
      <c r="E13" s="584"/>
      <c r="F13" s="585"/>
      <c r="G13" s="586"/>
      <c r="H13" s="586"/>
      <c r="I13" s="586"/>
      <c r="J13" s="586"/>
      <c r="K13" s="586"/>
      <c r="L13" s="586"/>
      <c r="M13" s="586"/>
      <c r="N13" s="598"/>
      <c r="O13" s="94"/>
      <c r="P13" s="94"/>
      <c r="Q13" s="397" t="str">
        <f t="shared" si="0"/>
        <v/>
      </c>
      <c r="R13" s="397" t="str">
        <f t="shared" si="1"/>
        <v/>
      </c>
      <c r="S13" s="468"/>
    </row>
    <row r="14" customHeight="1" spans="1:19">
      <c r="A14" s="390">
        <v>8</v>
      </c>
      <c r="B14" s="581"/>
      <c r="C14" s="582"/>
      <c r="D14" s="583"/>
      <c r="E14" s="584"/>
      <c r="F14" s="585"/>
      <c r="G14" s="586"/>
      <c r="H14" s="586"/>
      <c r="I14" s="586"/>
      <c r="J14" s="586"/>
      <c r="K14" s="586"/>
      <c r="L14" s="586"/>
      <c r="M14" s="586"/>
      <c r="N14" s="598"/>
      <c r="O14" s="94"/>
      <c r="P14" s="94"/>
      <c r="Q14" s="397" t="str">
        <f t="shared" si="0"/>
        <v/>
      </c>
      <c r="R14" s="397" t="str">
        <f t="shared" si="1"/>
        <v/>
      </c>
      <c r="S14" s="468"/>
    </row>
    <row r="15" customHeight="1" spans="1:19">
      <c r="A15" s="390">
        <v>9</v>
      </c>
      <c r="B15" s="581"/>
      <c r="C15" s="582"/>
      <c r="D15" s="583"/>
      <c r="E15" s="584"/>
      <c r="F15" s="585"/>
      <c r="G15" s="586"/>
      <c r="H15" s="586"/>
      <c r="I15" s="586"/>
      <c r="J15" s="586"/>
      <c r="K15" s="586"/>
      <c r="L15" s="586"/>
      <c r="M15" s="586"/>
      <c r="N15" s="598"/>
      <c r="O15" s="94"/>
      <c r="P15" s="94"/>
      <c r="Q15" s="397" t="str">
        <f t="shared" si="0"/>
        <v/>
      </c>
      <c r="R15" s="397" t="str">
        <f t="shared" si="1"/>
        <v/>
      </c>
      <c r="S15" s="468"/>
    </row>
    <row r="16" customHeight="1" spans="1:19">
      <c r="A16" s="390">
        <v>10</v>
      </c>
      <c r="B16" s="581"/>
      <c r="C16" s="582"/>
      <c r="D16" s="583"/>
      <c r="E16" s="584"/>
      <c r="F16" s="585"/>
      <c r="G16" s="586"/>
      <c r="H16" s="586"/>
      <c r="I16" s="586"/>
      <c r="J16" s="586"/>
      <c r="K16" s="586"/>
      <c r="L16" s="586"/>
      <c r="M16" s="586"/>
      <c r="N16" s="598"/>
      <c r="O16" s="94"/>
      <c r="P16" s="94"/>
      <c r="Q16" s="397" t="str">
        <f t="shared" si="0"/>
        <v/>
      </c>
      <c r="R16" s="397" t="str">
        <f t="shared" si="1"/>
        <v/>
      </c>
      <c r="S16" s="468"/>
    </row>
    <row r="17" customHeight="1" spans="1:19">
      <c r="A17" s="390">
        <v>11</v>
      </c>
      <c r="B17" s="581"/>
      <c r="C17" s="587"/>
      <c r="D17" s="583"/>
      <c r="E17" s="584"/>
      <c r="F17" s="585"/>
      <c r="G17" s="586"/>
      <c r="H17" s="586"/>
      <c r="I17" s="586"/>
      <c r="J17" s="586"/>
      <c r="K17" s="586"/>
      <c r="L17" s="586"/>
      <c r="M17" s="586"/>
      <c r="N17" s="598"/>
      <c r="O17" s="94"/>
      <c r="P17" s="94"/>
      <c r="Q17" s="397" t="str">
        <f t="shared" si="0"/>
        <v/>
      </c>
      <c r="R17" s="397" t="str">
        <f t="shared" si="1"/>
        <v/>
      </c>
      <c r="S17" s="468"/>
    </row>
    <row r="18" customHeight="1" spans="1:19">
      <c r="A18" s="390">
        <v>12</v>
      </c>
      <c r="B18" s="581"/>
      <c r="C18" s="582"/>
      <c r="D18" s="583"/>
      <c r="E18" s="584"/>
      <c r="F18" s="585"/>
      <c r="G18" s="586"/>
      <c r="H18" s="586"/>
      <c r="I18" s="586"/>
      <c r="J18" s="586"/>
      <c r="K18" s="586"/>
      <c r="L18" s="586"/>
      <c r="M18" s="586"/>
      <c r="N18" s="598"/>
      <c r="O18" s="94"/>
      <c r="P18" s="94"/>
      <c r="Q18" s="397" t="str">
        <f t="shared" si="0"/>
        <v/>
      </c>
      <c r="R18" s="397" t="str">
        <f t="shared" si="1"/>
        <v/>
      </c>
      <c r="S18" s="468"/>
    </row>
    <row r="19" customHeight="1" spans="1:19">
      <c r="A19" s="390">
        <v>13</v>
      </c>
      <c r="B19" s="581"/>
      <c r="C19" s="582"/>
      <c r="D19" s="583"/>
      <c r="E19" s="584"/>
      <c r="F19" s="585"/>
      <c r="G19" s="586"/>
      <c r="H19" s="586"/>
      <c r="I19" s="586"/>
      <c r="J19" s="586"/>
      <c r="K19" s="586"/>
      <c r="L19" s="586"/>
      <c r="M19" s="586"/>
      <c r="N19" s="598"/>
      <c r="O19" s="94"/>
      <c r="P19" s="94"/>
      <c r="Q19" s="397" t="str">
        <f t="shared" si="0"/>
        <v/>
      </c>
      <c r="R19" s="397" t="str">
        <f t="shared" si="1"/>
        <v/>
      </c>
      <c r="S19" s="468"/>
    </row>
    <row r="20" customHeight="1" spans="1:19">
      <c r="A20" s="390">
        <v>14</v>
      </c>
      <c r="B20" s="581"/>
      <c r="C20" s="582"/>
      <c r="D20" s="583"/>
      <c r="E20" s="584"/>
      <c r="F20" s="585"/>
      <c r="G20" s="586"/>
      <c r="H20" s="586"/>
      <c r="I20" s="586"/>
      <c r="J20" s="586"/>
      <c r="K20" s="586"/>
      <c r="L20" s="586"/>
      <c r="M20" s="586"/>
      <c r="N20" s="598"/>
      <c r="O20" s="94"/>
      <c r="P20" s="94"/>
      <c r="Q20" s="397" t="str">
        <f t="shared" si="0"/>
        <v/>
      </c>
      <c r="R20" s="397" t="str">
        <f t="shared" si="1"/>
        <v/>
      </c>
      <c r="S20" s="468"/>
    </row>
    <row r="21" customHeight="1" spans="1:19">
      <c r="A21" s="390">
        <v>15</v>
      </c>
      <c r="B21" s="581"/>
      <c r="C21" s="582"/>
      <c r="D21" s="583"/>
      <c r="E21" s="584"/>
      <c r="F21" s="585"/>
      <c r="G21" s="586"/>
      <c r="H21" s="586"/>
      <c r="I21" s="586"/>
      <c r="J21" s="586"/>
      <c r="K21" s="586"/>
      <c r="L21" s="586"/>
      <c r="M21" s="586"/>
      <c r="N21" s="598"/>
      <c r="O21" s="94"/>
      <c r="P21" s="94"/>
      <c r="Q21" s="397" t="str">
        <f t="shared" si="0"/>
        <v/>
      </c>
      <c r="R21" s="397" t="str">
        <f t="shared" si="1"/>
        <v/>
      </c>
      <c r="S21" s="468"/>
    </row>
    <row r="22" customHeight="1" spans="1:19">
      <c r="A22" s="390">
        <v>16</v>
      </c>
      <c r="B22" s="581"/>
      <c r="C22" s="582"/>
      <c r="D22" s="583"/>
      <c r="E22" s="584"/>
      <c r="F22" s="585"/>
      <c r="G22" s="586"/>
      <c r="H22" s="586"/>
      <c r="I22" s="586"/>
      <c r="J22" s="586"/>
      <c r="K22" s="586"/>
      <c r="L22" s="586"/>
      <c r="M22" s="586"/>
      <c r="N22" s="598"/>
      <c r="O22" s="94"/>
      <c r="P22" s="94"/>
      <c r="Q22" s="397" t="str">
        <f t="shared" si="0"/>
        <v/>
      </c>
      <c r="R22" s="397" t="str">
        <f t="shared" si="1"/>
        <v/>
      </c>
      <c r="S22" s="468"/>
    </row>
    <row r="23" customHeight="1" spans="1:19">
      <c r="A23" s="390">
        <v>17</v>
      </c>
      <c r="B23" s="581"/>
      <c r="C23" s="582"/>
      <c r="D23" s="583"/>
      <c r="E23" s="584"/>
      <c r="F23" s="585"/>
      <c r="G23" s="586"/>
      <c r="H23" s="586"/>
      <c r="I23" s="586"/>
      <c r="J23" s="586"/>
      <c r="K23" s="586"/>
      <c r="L23" s="586"/>
      <c r="M23" s="586"/>
      <c r="N23" s="598"/>
      <c r="O23" s="94"/>
      <c r="P23" s="94"/>
      <c r="Q23" s="397" t="str">
        <f t="shared" si="0"/>
        <v/>
      </c>
      <c r="R23" s="397" t="str">
        <f t="shared" si="1"/>
        <v/>
      </c>
      <c r="S23" s="468"/>
    </row>
    <row r="24" customHeight="1" spans="1:19">
      <c r="A24" s="390">
        <v>18</v>
      </c>
      <c r="B24" s="581"/>
      <c r="C24" s="582"/>
      <c r="D24" s="583"/>
      <c r="E24" s="584"/>
      <c r="F24" s="585"/>
      <c r="G24" s="586"/>
      <c r="H24" s="586"/>
      <c r="I24" s="586"/>
      <c r="J24" s="586"/>
      <c r="K24" s="586"/>
      <c r="L24" s="586"/>
      <c r="M24" s="586"/>
      <c r="N24" s="598"/>
      <c r="O24" s="94"/>
      <c r="P24" s="94"/>
      <c r="Q24" s="397" t="str">
        <f t="shared" si="0"/>
        <v/>
      </c>
      <c r="R24" s="397" t="str">
        <f t="shared" si="1"/>
        <v/>
      </c>
      <c r="S24" s="468"/>
    </row>
    <row r="25" customHeight="1" spans="1:19">
      <c r="A25" s="390">
        <v>19</v>
      </c>
      <c r="B25" s="581"/>
      <c r="C25" s="582"/>
      <c r="D25" s="583"/>
      <c r="E25" s="584"/>
      <c r="F25" s="585"/>
      <c r="G25" s="586"/>
      <c r="H25" s="586"/>
      <c r="I25" s="586"/>
      <c r="J25" s="586"/>
      <c r="K25" s="586"/>
      <c r="L25" s="586"/>
      <c r="M25" s="586"/>
      <c r="N25" s="598"/>
      <c r="O25" s="94"/>
      <c r="P25" s="94"/>
      <c r="Q25" s="397" t="str">
        <f t="shared" si="0"/>
        <v/>
      </c>
      <c r="R25" s="397" t="str">
        <f t="shared" si="1"/>
        <v/>
      </c>
      <c r="S25" s="468"/>
    </row>
    <row r="26" customHeight="1" spans="1:19">
      <c r="A26" s="390">
        <v>20</v>
      </c>
      <c r="B26" s="581"/>
      <c r="C26" s="582"/>
      <c r="D26" s="583"/>
      <c r="E26" s="584"/>
      <c r="F26" s="585"/>
      <c r="G26" s="586"/>
      <c r="H26" s="586"/>
      <c r="I26" s="586"/>
      <c r="J26" s="586"/>
      <c r="K26" s="586"/>
      <c r="L26" s="586"/>
      <c r="M26" s="586"/>
      <c r="N26" s="598"/>
      <c r="O26" s="94"/>
      <c r="P26" s="94"/>
      <c r="Q26" s="397" t="str">
        <f t="shared" si="0"/>
        <v/>
      </c>
      <c r="R26" s="397" t="str">
        <f t="shared" si="1"/>
        <v/>
      </c>
      <c r="S26" s="468"/>
    </row>
    <row r="27" customHeight="1" spans="1:19">
      <c r="A27" s="390">
        <v>21</v>
      </c>
      <c r="B27" s="581"/>
      <c r="C27" s="582"/>
      <c r="D27" s="583"/>
      <c r="E27" s="584"/>
      <c r="F27" s="585"/>
      <c r="G27" s="586"/>
      <c r="H27" s="586"/>
      <c r="I27" s="586"/>
      <c r="J27" s="586"/>
      <c r="K27" s="586"/>
      <c r="L27" s="586"/>
      <c r="M27" s="586"/>
      <c r="N27" s="598"/>
      <c r="O27" s="94"/>
      <c r="P27" s="94"/>
      <c r="Q27" s="397" t="str">
        <f t="shared" si="0"/>
        <v/>
      </c>
      <c r="R27" s="397" t="str">
        <f t="shared" si="1"/>
        <v/>
      </c>
      <c r="S27" s="468"/>
    </row>
    <row r="28" customHeight="1" spans="1:19">
      <c r="A28" s="390">
        <v>22</v>
      </c>
      <c r="B28" s="581"/>
      <c r="C28" s="582"/>
      <c r="D28" s="583"/>
      <c r="E28" s="584"/>
      <c r="F28" s="585"/>
      <c r="G28" s="586"/>
      <c r="H28" s="586"/>
      <c r="I28" s="586"/>
      <c r="J28" s="586"/>
      <c r="K28" s="586"/>
      <c r="L28" s="586"/>
      <c r="M28" s="586"/>
      <c r="N28" s="598"/>
      <c r="O28" s="94"/>
      <c r="P28" s="94"/>
      <c r="Q28" s="397" t="str">
        <f t="shared" si="0"/>
        <v/>
      </c>
      <c r="R28" s="397" t="str">
        <f t="shared" si="1"/>
        <v/>
      </c>
      <c r="S28" s="468"/>
    </row>
    <row r="29" customHeight="1" spans="1:19">
      <c r="A29" s="390">
        <v>23</v>
      </c>
      <c r="B29" s="581"/>
      <c r="C29" s="582"/>
      <c r="D29" s="583"/>
      <c r="E29" s="584"/>
      <c r="F29" s="585"/>
      <c r="G29" s="586"/>
      <c r="H29" s="586"/>
      <c r="I29" s="586"/>
      <c r="J29" s="586"/>
      <c r="K29" s="586"/>
      <c r="L29" s="586"/>
      <c r="M29" s="586"/>
      <c r="N29" s="598"/>
      <c r="O29" s="94"/>
      <c r="P29" s="94"/>
      <c r="Q29" s="397" t="str">
        <f t="shared" si="0"/>
        <v/>
      </c>
      <c r="R29" s="397" t="str">
        <f t="shared" si="1"/>
        <v/>
      </c>
      <c r="S29" s="468"/>
    </row>
    <row r="30" customHeight="1" spans="1:19">
      <c r="A30" s="390">
        <v>24</v>
      </c>
      <c r="B30" s="581"/>
      <c r="C30" s="582"/>
      <c r="D30" s="583"/>
      <c r="E30" s="584"/>
      <c r="F30" s="585"/>
      <c r="G30" s="586"/>
      <c r="H30" s="586"/>
      <c r="I30" s="586"/>
      <c r="J30" s="586"/>
      <c r="K30" s="586"/>
      <c r="L30" s="586"/>
      <c r="M30" s="586"/>
      <c r="N30" s="598"/>
      <c r="O30" s="94"/>
      <c r="P30" s="94"/>
      <c r="Q30" s="397" t="str">
        <f t="shared" si="0"/>
        <v/>
      </c>
      <c r="R30" s="397" t="str">
        <f t="shared" si="1"/>
        <v/>
      </c>
      <c r="S30" s="468"/>
    </row>
    <row r="31" customHeight="1" spans="1:19">
      <c r="A31" s="390">
        <v>25</v>
      </c>
      <c r="B31" s="581"/>
      <c r="C31" s="582"/>
      <c r="D31" s="583"/>
      <c r="E31" s="584"/>
      <c r="F31" s="585"/>
      <c r="G31" s="586"/>
      <c r="H31" s="586"/>
      <c r="I31" s="586"/>
      <c r="J31" s="586"/>
      <c r="K31" s="586"/>
      <c r="L31" s="586"/>
      <c r="M31" s="586"/>
      <c r="N31" s="598"/>
      <c r="O31" s="94"/>
      <c r="P31" s="94"/>
      <c r="Q31" s="397" t="str">
        <f t="shared" si="0"/>
        <v/>
      </c>
      <c r="R31" s="397" t="str">
        <f t="shared" si="1"/>
        <v/>
      </c>
      <c r="S31" s="468"/>
    </row>
    <row r="32" customHeight="1" spans="1:19">
      <c r="A32" s="390">
        <v>26</v>
      </c>
      <c r="B32" s="581"/>
      <c r="C32" s="582"/>
      <c r="D32" s="583"/>
      <c r="E32" s="584"/>
      <c r="F32" s="585"/>
      <c r="G32" s="586"/>
      <c r="H32" s="586"/>
      <c r="I32" s="586"/>
      <c r="J32" s="586"/>
      <c r="K32" s="586"/>
      <c r="L32" s="586"/>
      <c r="M32" s="586"/>
      <c r="N32" s="598"/>
      <c r="O32" s="94"/>
      <c r="P32" s="94"/>
      <c r="Q32" s="397" t="str">
        <f t="shared" si="0"/>
        <v/>
      </c>
      <c r="R32" s="397" t="str">
        <f t="shared" si="1"/>
        <v/>
      </c>
      <c r="S32" s="468"/>
    </row>
    <row r="33" customHeight="1" spans="1:19">
      <c r="A33" s="390">
        <v>27</v>
      </c>
      <c r="B33" s="581"/>
      <c r="C33" s="582"/>
      <c r="D33" s="583"/>
      <c r="E33" s="584"/>
      <c r="F33" s="585"/>
      <c r="G33" s="586"/>
      <c r="H33" s="586"/>
      <c r="I33" s="586"/>
      <c r="J33" s="586"/>
      <c r="K33" s="586"/>
      <c r="L33" s="586"/>
      <c r="M33" s="586"/>
      <c r="N33" s="598"/>
      <c r="O33" s="94"/>
      <c r="P33" s="94"/>
      <c r="Q33" s="397" t="str">
        <f t="shared" si="0"/>
        <v/>
      </c>
      <c r="R33" s="397" t="str">
        <f t="shared" si="1"/>
        <v/>
      </c>
      <c r="S33" s="468"/>
    </row>
    <row r="34" customHeight="1" spans="1:19">
      <c r="A34" s="390">
        <v>28</v>
      </c>
      <c r="B34" s="581"/>
      <c r="C34" s="582"/>
      <c r="D34" s="583"/>
      <c r="E34" s="584"/>
      <c r="F34" s="585"/>
      <c r="G34" s="586"/>
      <c r="H34" s="586"/>
      <c r="I34" s="586"/>
      <c r="J34" s="586"/>
      <c r="K34" s="586"/>
      <c r="L34" s="586"/>
      <c r="M34" s="586"/>
      <c r="N34" s="598"/>
      <c r="O34" s="94"/>
      <c r="P34" s="94"/>
      <c r="Q34" s="397" t="str">
        <f t="shared" si="0"/>
        <v/>
      </c>
      <c r="R34" s="397" t="str">
        <f t="shared" si="1"/>
        <v/>
      </c>
      <c r="S34" s="468"/>
    </row>
    <row r="35" customHeight="1" spans="1:19">
      <c r="A35" s="390">
        <v>29</v>
      </c>
      <c r="B35" s="581"/>
      <c r="C35" s="582"/>
      <c r="D35" s="583"/>
      <c r="E35" s="584"/>
      <c r="F35" s="585"/>
      <c r="G35" s="586"/>
      <c r="H35" s="586"/>
      <c r="I35" s="586"/>
      <c r="J35" s="586"/>
      <c r="K35" s="586"/>
      <c r="L35" s="586"/>
      <c r="M35" s="586"/>
      <c r="N35" s="598"/>
      <c r="O35" s="94"/>
      <c r="P35" s="94"/>
      <c r="Q35" s="397" t="str">
        <f t="shared" si="0"/>
        <v/>
      </c>
      <c r="R35" s="397" t="str">
        <f t="shared" si="1"/>
        <v/>
      </c>
      <c r="S35" s="468"/>
    </row>
    <row r="36" customHeight="1" spans="1:19">
      <c r="A36" s="390">
        <v>30</v>
      </c>
      <c r="B36" s="581"/>
      <c r="C36" s="582"/>
      <c r="D36" s="583"/>
      <c r="E36" s="584"/>
      <c r="F36" s="585"/>
      <c r="G36" s="586"/>
      <c r="H36" s="586"/>
      <c r="I36" s="586"/>
      <c r="J36" s="586"/>
      <c r="K36" s="586"/>
      <c r="L36" s="586"/>
      <c r="M36" s="586"/>
      <c r="N36" s="598"/>
      <c r="O36" s="94"/>
      <c r="P36" s="94"/>
      <c r="Q36" s="397" t="str">
        <f t="shared" si="0"/>
        <v/>
      </c>
      <c r="R36" s="397" t="str">
        <f t="shared" si="1"/>
        <v/>
      </c>
      <c r="S36" s="468"/>
    </row>
    <row r="37" customHeight="1" spans="1:19">
      <c r="A37" s="390"/>
      <c r="B37" s="425"/>
      <c r="C37" s="425"/>
      <c r="D37" s="588"/>
      <c r="E37" s="468"/>
      <c r="F37" s="397"/>
      <c r="G37" s="586"/>
      <c r="H37" s="586"/>
      <c r="I37" s="586"/>
      <c r="J37" s="586"/>
      <c r="K37" s="586"/>
      <c r="L37" s="586"/>
      <c r="M37" s="586">
        <f>SUM(G37:L37)-F37</f>
        <v>0</v>
      </c>
      <c r="N37" s="598"/>
      <c r="O37" s="235"/>
      <c r="P37" s="94"/>
      <c r="Q37" s="397" t="str">
        <f t="shared" si="0"/>
        <v/>
      </c>
      <c r="R37" s="397" t="str">
        <f t="shared" si="1"/>
        <v/>
      </c>
      <c r="S37" s="468"/>
    </row>
    <row r="38" customHeight="1" spans="1:19">
      <c r="A38" s="401" t="s">
        <v>632</v>
      </c>
      <c r="B38" s="393"/>
      <c r="C38" s="468"/>
      <c r="D38" s="588"/>
      <c r="E38" s="468"/>
      <c r="F38" s="402">
        <f t="shared" ref="F38:L38" si="2">SUM(F7:F37)</f>
        <v>0</v>
      </c>
      <c r="G38" s="589">
        <f t="shared" si="2"/>
        <v>0</v>
      </c>
      <c r="H38" s="589">
        <f t="shared" si="2"/>
        <v>0</v>
      </c>
      <c r="I38" s="589">
        <f t="shared" si="2"/>
        <v>0</v>
      </c>
      <c r="J38" s="589">
        <f t="shared" si="2"/>
        <v>0</v>
      </c>
      <c r="K38" s="589">
        <f t="shared" si="2"/>
        <v>0</v>
      </c>
      <c r="L38" s="589">
        <f t="shared" si="2"/>
        <v>0</v>
      </c>
      <c r="M38" s="589">
        <f>SUM(G38:L38)-F38</f>
        <v>0</v>
      </c>
      <c r="N38" s="599">
        <f>SUM(N7:N37)</f>
        <v>0</v>
      </c>
      <c r="O38" s="114">
        <f>SUM(O7:O37)</f>
        <v>0</v>
      </c>
      <c r="P38" s="94">
        <f>SUM(P7:P37)</f>
        <v>0</v>
      </c>
      <c r="Q38" s="397" t="str">
        <f t="shared" si="0"/>
        <v/>
      </c>
      <c r="R38" s="397" t="str">
        <f t="shared" si="1"/>
        <v/>
      </c>
      <c r="S38" s="468"/>
    </row>
    <row r="39" customHeight="1" spans="1:19">
      <c r="A39" s="401" t="s">
        <v>645</v>
      </c>
      <c r="B39" s="393"/>
      <c r="C39" s="468"/>
      <c r="D39" s="588"/>
      <c r="E39" s="468"/>
      <c r="F39" s="397"/>
      <c r="G39" s="586">
        <f>G38*0.1</f>
        <v>0</v>
      </c>
      <c r="H39" s="586">
        <f>H38*0.15</f>
        <v>0</v>
      </c>
      <c r="I39" s="586">
        <f>I38*0.2</f>
        <v>0</v>
      </c>
      <c r="J39" s="586">
        <f>J38*0.25</f>
        <v>0</v>
      </c>
      <c r="K39" s="586">
        <f>K38*0.4</f>
        <v>0</v>
      </c>
      <c r="L39" s="586"/>
      <c r="M39" s="586">
        <f>SUM(G39:L39)-F39</f>
        <v>0</v>
      </c>
      <c r="N39" s="598"/>
      <c r="O39" s="235"/>
      <c r="P39" s="397">
        <v>0</v>
      </c>
      <c r="Q39" s="397" t="str">
        <f t="shared" si="0"/>
        <v/>
      </c>
      <c r="R39" s="397" t="str">
        <f t="shared" si="1"/>
        <v/>
      </c>
      <c r="S39" s="468"/>
    </row>
    <row r="40" customHeight="1" spans="1:19">
      <c r="A40" s="401" t="s">
        <v>618</v>
      </c>
      <c r="B40" s="393"/>
      <c r="C40" s="468"/>
      <c r="D40" s="588"/>
      <c r="E40" s="468"/>
      <c r="F40" s="397"/>
      <c r="G40" s="586"/>
      <c r="H40" s="586"/>
      <c r="I40" s="586"/>
      <c r="J40" s="586"/>
      <c r="K40" s="586"/>
      <c r="L40" s="586"/>
      <c r="M40" s="586"/>
      <c r="N40" s="598"/>
      <c r="O40" s="235"/>
      <c r="P40" s="397">
        <f>O39</f>
        <v>0</v>
      </c>
      <c r="Q40" s="397" t="str">
        <f t="shared" si="0"/>
        <v/>
      </c>
      <c r="R40" s="397" t="str">
        <f t="shared" si="1"/>
        <v/>
      </c>
      <c r="S40" s="468"/>
    </row>
    <row r="41" customHeight="1" spans="1:19">
      <c r="A41" s="401" t="s">
        <v>646</v>
      </c>
      <c r="B41" s="393"/>
      <c r="C41" s="468"/>
      <c r="D41" s="588"/>
      <c r="E41" s="468"/>
      <c r="F41" s="402">
        <f>F38-F39</f>
        <v>0</v>
      </c>
      <c r="G41" s="402">
        <f t="shared" ref="G41:O41" si="3">G38-G39</f>
        <v>0</v>
      </c>
      <c r="H41" s="402">
        <f t="shared" si="3"/>
        <v>0</v>
      </c>
      <c r="I41" s="402">
        <f t="shared" si="3"/>
        <v>0</v>
      </c>
      <c r="J41" s="402">
        <f t="shared" si="3"/>
        <v>0</v>
      </c>
      <c r="K41" s="402">
        <f t="shared" si="3"/>
        <v>0</v>
      </c>
      <c r="L41" s="402">
        <f t="shared" si="3"/>
        <v>0</v>
      </c>
      <c r="M41" s="402">
        <f t="shared" si="3"/>
        <v>0</v>
      </c>
      <c r="N41" s="600">
        <f t="shared" si="3"/>
        <v>0</v>
      </c>
      <c r="O41" s="402">
        <f t="shared" si="3"/>
        <v>0</v>
      </c>
      <c r="P41" s="402">
        <f>P38-P40</f>
        <v>0</v>
      </c>
      <c r="Q41" s="397" t="str">
        <f t="shared" si="0"/>
        <v/>
      </c>
      <c r="R41" s="402" t="str">
        <f t="shared" si="1"/>
        <v/>
      </c>
      <c r="S41" s="468"/>
    </row>
    <row r="42" customHeight="1" spans="1:15">
      <c r="A42" s="406" t="e">
        <f>#REF!&amp;#REF!</f>
        <v>#REF!</v>
      </c>
      <c r="G42" s="157"/>
      <c r="O42" s="455" t="e">
        <f>"评估人员："&amp;#REF!</f>
        <v>#REF!</v>
      </c>
    </row>
    <row r="43" customHeight="1" spans="1:1">
      <c r="A43" s="406" t="e">
        <f>CONCATENATE(#REF!,#REF!,#REF!,#REF!,#REF!,#REF!,#REF!)</f>
        <v>#REF!</v>
      </c>
    </row>
    <row r="44" customHeight="1" spans="2:3">
      <c r="B44" s="590" t="s">
        <v>620</v>
      </c>
      <c r="C44" s="591" t="s">
        <v>621</v>
      </c>
    </row>
    <row r="45" customHeight="1" spans="2:3">
      <c r="B45" s="408" t="s">
        <v>622</v>
      </c>
      <c r="C45" s="157" t="s">
        <v>623</v>
      </c>
    </row>
    <row r="46" customHeight="1" spans="3:7">
      <c r="C46" s="157" t="s">
        <v>624</v>
      </c>
      <c r="G46" s="592"/>
    </row>
    <row r="47" customHeight="1" spans="3:7">
      <c r="C47" s="157" t="s">
        <v>625</v>
      </c>
      <c r="G47" s="592"/>
    </row>
    <row r="48" customHeight="1" spans="3:3">
      <c r="C48" s="157" t="s">
        <v>626</v>
      </c>
    </row>
  </sheetData>
  <sheetProtection formatCells="0" formatColumns="0" formatRows="0" insertRows="0" insertColumns="0" deleteColumns="0" deleteRows="0" sort="0" autoFilter="0"/>
  <mergeCells count="8">
    <mergeCell ref="A2:S2"/>
    <mergeCell ref="A3:S3"/>
    <mergeCell ref="A38:B38"/>
    <mergeCell ref="A39:B39"/>
    <mergeCell ref="A40:B40"/>
    <mergeCell ref="A41:B41"/>
    <mergeCell ref="M5:M6"/>
    <mergeCell ref="N5:N6"/>
  </mergeCells>
  <hyperlinks>
    <hyperlink ref="A1" location="索引目录!D17" display="返回索引页"/>
    <hyperlink ref="B1" location="'3-流动汇总'!B13" display="返回 "/>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ignoredErrors>
    <ignoredError sqref="P40 Q7:R7 Q8:R36 Q41" unlockedFormula="1"/>
  </ignoredError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workbookViewId="0">
      <selection activeCell="D56" sqref="D56"/>
    </sheetView>
  </sheetViews>
  <sheetFormatPr defaultColWidth="9" defaultRowHeight="15.75" customHeight="1" outlineLevelCol="6"/>
  <cols>
    <col min="1" max="1" width="9.625" style="99" customWidth="1"/>
    <col min="2" max="2" width="27.75" style="99" customWidth="1"/>
    <col min="3" max="3" width="19.375" style="99" hidden="1" customWidth="1" outlineLevel="1"/>
    <col min="4" max="4" width="22.25" style="99" customWidth="1" collapsed="1"/>
    <col min="5" max="5" width="23" style="99" customWidth="1"/>
    <col min="6" max="6" width="21" style="99" customWidth="1"/>
    <col min="7" max="7" width="16.25" style="99" customWidth="1"/>
    <col min="8" max="16384" width="9" style="99"/>
  </cols>
  <sheetData>
    <row r="1" spans="1:7">
      <c r="A1" s="564" t="s">
        <v>207</v>
      </c>
      <c r="B1" s="231" t="s">
        <v>479</v>
      </c>
      <c r="C1" s="102"/>
      <c r="D1" s="102"/>
      <c r="E1" s="102"/>
      <c r="F1" s="102"/>
      <c r="G1" s="102"/>
    </row>
    <row r="2" s="97" customFormat="1" ht="30" customHeight="1" spans="1:7">
      <c r="A2" s="429" t="s">
        <v>647</v>
      </c>
      <c r="B2" s="430"/>
      <c r="C2" s="430"/>
      <c r="D2" s="430"/>
      <c r="E2" s="430"/>
      <c r="F2" s="430"/>
      <c r="G2" s="430"/>
    </row>
    <row r="3" s="426" customFormat="1" ht="14.1" customHeight="1" spans="1:7">
      <c r="A3" s="431" t="e">
        <f>CONCATENATE(#REF!,#REF!,#REF!,#REF!,#REF!,#REF!,#REF!)</f>
        <v>#REF!</v>
      </c>
      <c r="B3" s="431"/>
      <c r="C3" s="431"/>
      <c r="D3" s="431"/>
      <c r="E3" s="431"/>
      <c r="F3" s="431"/>
      <c r="G3" s="431"/>
    </row>
    <row r="4" s="426" customFormat="1" ht="14.1" customHeight="1" spans="1:7">
      <c r="A4" s="431"/>
      <c r="B4" s="431"/>
      <c r="C4" s="431"/>
      <c r="D4" s="431"/>
      <c r="E4" s="431"/>
      <c r="F4" s="431"/>
      <c r="G4" s="432" t="s">
        <v>648</v>
      </c>
    </row>
    <row r="5" s="426" customFormat="1" customHeight="1" spans="1:7">
      <c r="A5" s="433" t="e">
        <f>#REF!&amp;#REF!</f>
        <v>#REF!</v>
      </c>
      <c r="G5" s="434" t="s">
        <v>236</v>
      </c>
    </row>
    <row r="6" s="427" customFormat="1" customHeight="1" spans="1:7">
      <c r="A6" s="435" t="s">
        <v>527</v>
      </c>
      <c r="B6" s="435" t="s">
        <v>482</v>
      </c>
      <c r="C6" s="565" t="s">
        <v>483</v>
      </c>
      <c r="D6" s="435" t="s">
        <v>346</v>
      </c>
      <c r="E6" s="435" t="s">
        <v>484</v>
      </c>
      <c r="F6" s="435" t="s">
        <v>485</v>
      </c>
      <c r="G6" s="435" t="s">
        <v>486</v>
      </c>
    </row>
    <row r="7" s="426" customFormat="1" customHeight="1" spans="1:7">
      <c r="A7" s="437" t="s">
        <v>649</v>
      </c>
      <c r="B7" s="566" t="s">
        <v>650</v>
      </c>
      <c r="C7" s="567">
        <f>'3-9-1材料采购（在途物资）'!F28</f>
        <v>0</v>
      </c>
      <c r="D7" s="439">
        <f>'3-9-1材料采购（在途物资）'!I28</f>
        <v>0</v>
      </c>
      <c r="E7" s="440">
        <f>'3-9-1材料采购（在途物资）'!L28</f>
        <v>0</v>
      </c>
      <c r="F7" s="440">
        <f t="shared" ref="F7:F14" si="0">E7-D7</f>
        <v>0</v>
      </c>
      <c r="G7" s="441" t="str">
        <f t="shared" ref="G7:G14" si="1">IF(D7=0,"",F7/D7*100)</f>
        <v/>
      </c>
    </row>
    <row r="8" s="426" customFormat="1" customHeight="1" spans="1:7">
      <c r="A8" s="437" t="s">
        <v>651</v>
      </c>
      <c r="B8" s="566" t="s">
        <v>59</v>
      </c>
      <c r="C8" s="567">
        <f>'3-9-2原材料'!G788</f>
        <v>0</v>
      </c>
      <c r="D8" s="439">
        <f>'3-9-2原材料'!K788</f>
        <v>0</v>
      </c>
      <c r="E8" s="440">
        <f>'3-9-2原材料'!N788</f>
        <v>0</v>
      </c>
      <c r="F8" s="440">
        <f t="shared" si="0"/>
        <v>0</v>
      </c>
      <c r="G8" s="441" t="str">
        <f t="shared" si="1"/>
        <v/>
      </c>
    </row>
    <row r="9" s="426" customFormat="1" customHeight="1" spans="1:7">
      <c r="A9" s="437" t="s">
        <v>652</v>
      </c>
      <c r="B9" s="566" t="s">
        <v>653</v>
      </c>
      <c r="C9" s="567">
        <f>'3-9-3在库周转材料'!F28</f>
        <v>0</v>
      </c>
      <c r="D9" s="439">
        <f>'3-9-3在库周转材料'!J28</f>
        <v>0</v>
      </c>
      <c r="E9" s="440">
        <f>'3-9-3在库周转材料'!M28</f>
        <v>0</v>
      </c>
      <c r="F9" s="440">
        <f t="shared" si="0"/>
        <v>0</v>
      </c>
      <c r="G9" s="441" t="str">
        <f t="shared" si="1"/>
        <v/>
      </c>
    </row>
    <row r="10" s="426" customFormat="1" customHeight="1" spans="1:7">
      <c r="A10" s="437" t="s">
        <v>654</v>
      </c>
      <c r="B10" s="566" t="s">
        <v>69</v>
      </c>
      <c r="C10" s="567">
        <f>'3-9-4委托加工物资'!G28</f>
        <v>0</v>
      </c>
      <c r="D10" s="439">
        <f>'3-9-4委托加工物资'!J28</f>
        <v>0</v>
      </c>
      <c r="E10" s="440">
        <f>'3-9-4委托加工物资'!M28</f>
        <v>0</v>
      </c>
      <c r="F10" s="440">
        <f t="shared" si="0"/>
        <v>0</v>
      </c>
      <c r="G10" s="441" t="str">
        <f t="shared" si="1"/>
        <v/>
      </c>
    </row>
    <row r="11" s="426" customFormat="1" customHeight="1" spans="1:7">
      <c r="A11" s="437" t="s">
        <v>655</v>
      </c>
      <c r="B11" s="566" t="s">
        <v>656</v>
      </c>
      <c r="C11" s="567">
        <f>'3-9-5产成品（库存商品）'!G97</f>
        <v>0</v>
      </c>
      <c r="D11" s="439">
        <f>'3-9-5产成品（库存商品）'!K97</f>
        <v>0</v>
      </c>
      <c r="E11" s="440">
        <f>'3-9-5产成品（库存商品）'!N97</f>
        <v>0</v>
      </c>
      <c r="F11" s="440">
        <f t="shared" si="0"/>
        <v>0</v>
      </c>
      <c r="G11" s="441" t="str">
        <f t="shared" si="1"/>
        <v/>
      </c>
    </row>
    <row r="12" s="426" customFormat="1" customHeight="1" spans="1:7">
      <c r="A12" s="437" t="s">
        <v>657</v>
      </c>
      <c r="B12" s="566" t="s">
        <v>658</v>
      </c>
      <c r="C12" s="567">
        <f>'3-9-6在产品（自制半成品）'!J40</f>
        <v>0</v>
      </c>
      <c r="D12" s="439">
        <f>'3-9-6在产品（自制半成品）'!J40</f>
        <v>0</v>
      </c>
      <c r="E12" s="440">
        <f>'3-9-6在产品（自制半成品）'!M40</f>
        <v>0</v>
      </c>
      <c r="F12" s="440">
        <f t="shared" si="0"/>
        <v>0</v>
      </c>
      <c r="G12" s="441" t="str">
        <f t="shared" si="1"/>
        <v/>
      </c>
    </row>
    <row r="13" s="426" customFormat="1" customHeight="1" spans="1:7">
      <c r="A13" s="437" t="s">
        <v>659</v>
      </c>
      <c r="B13" s="566" t="s">
        <v>65</v>
      </c>
      <c r="C13" s="567">
        <f>'3-9-7发出商品'!G28</f>
        <v>0</v>
      </c>
      <c r="D13" s="439">
        <f>'3-9-7发出商品'!J28</f>
        <v>0</v>
      </c>
      <c r="E13" s="440">
        <f>'3-9-7发出商品'!M28</f>
        <v>0</v>
      </c>
      <c r="F13" s="440">
        <f t="shared" si="0"/>
        <v>0</v>
      </c>
      <c r="G13" s="441" t="str">
        <f t="shared" si="1"/>
        <v/>
      </c>
    </row>
    <row r="14" s="426" customFormat="1" customHeight="1" spans="1:7">
      <c r="A14" s="437" t="s">
        <v>660</v>
      </c>
      <c r="B14" s="566" t="s">
        <v>661</v>
      </c>
      <c r="C14" s="567">
        <f>'3-9-8在用周转材料'!G28</f>
        <v>0</v>
      </c>
      <c r="D14" s="439">
        <f>'3-9-8在用周转材料'!I28</f>
        <v>0</v>
      </c>
      <c r="E14" s="440">
        <f>'3-9-8在用周转材料'!M28</f>
        <v>0</v>
      </c>
      <c r="F14" s="440">
        <f t="shared" si="0"/>
        <v>0</v>
      </c>
      <c r="G14" s="441" t="str">
        <f t="shared" si="1"/>
        <v/>
      </c>
    </row>
    <row r="15" s="426" customFormat="1" customHeight="1" spans="1:7">
      <c r="A15" s="437"/>
      <c r="B15" s="568"/>
      <c r="C15" s="569"/>
      <c r="D15" s="570"/>
      <c r="E15" s="571"/>
      <c r="F15" s="571"/>
      <c r="G15" s="572"/>
    </row>
    <row r="16" s="426" customFormat="1" customHeight="1" spans="1:7">
      <c r="A16" s="437"/>
      <c r="B16" s="568"/>
      <c r="C16" s="569"/>
      <c r="D16" s="570"/>
      <c r="E16" s="571"/>
      <c r="F16" s="571"/>
      <c r="G16" s="572"/>
    </row>
    <row r="17" s="426" customFormat="1" customHeight="1" spans="1:7">
      <c r="A17" s="437"/>
      <c r="B17" s="568"/>
      <c r="C17" s="569"/>
      <c r="D17" s="570"/>
      <c r="E17" s="571"/>
      <c r="F17" s="571"/>
      <c r="G17" s="572"/>
    </row>
    <row r="18" s="426" customFormat="1" customHeight="1" spans="1:7">
      <c r="A18" s="573"/>
      <c r="B18" s="568"/>
      <c r="C18" s="569"/>
      <c r="D18" s="570"/>
      <c r="E18" s="571"/>
      <c r="F18" s="571"/>
      <c r="G18" s="572"/>
    </row>
    <row r="19" s="426" customFormat="1" customHeight="1" spans="1:7">
      <c r="A19" s="573"/>
      <c r="B19" s="568"/>
      <c r="C19" s="569"/>
      <c r="D19" s="570"/>
      <c r="E19" s="571"/>
      <c r="F19" s="571"/>
      <c r="G19" s="572"/>
    </row>
    <row r="20" s="426" customFormat="1" customHeight="1" spans="1:7">
      <c r="A20" s="573"/>
      <c r="B20" s="568"/>
      <c r="C20" s="569"/>
      <c r="D20" s="570"/>
      <c r="E20" s="571"/>
      <c r="F20" s="571"/>
      <c r="G20" s="572"/>
    </row>
    <row r="21" s="426" customFormat="1" customHeight="1" spans="1:7">
      <c r="A21" s="573"/>
      <c r="B21" s="568"/>
      <c r="C21" s="569"/>
      <c r="D21" s="570"/>
      <c r="E21" s="571"/>
      <c r="F21" s="571"/>
      <c r="G21" s="572"/>
    </row>
    <row r="22" s="426" customFormat="1" customHeight="1" spans="1:7">
      <c r="A22" s="573"/>
      <c r="B22" s="568"/>
      <c r="C22" s="569"/>
      <c r="D22" s="570"/>
      <c r="E22" s="571"/>
      <c r="F22" s="571"/>
      <c r="G22" s="572"/>
    </row>
    <row r="23" s="426" customFormat="1" customHeight="1" spans="1:7">
      <c r="A23" s="573"/>
      <c r="B23" s="568"/>
      <c r="C23" s="569"/>
      <c r="D23" s="570"/>
      <c r="E23" s="571"/>
      <c r="F23" s="571"/>
      <c r="G23" s="572"/>
    </row>
    <row r="24" s="426" customFormat="1" customHeight="1" spans="1:7">
      <c r="A24" s="573"/>
      <c r="B24" s="568"/>
      <c r="C24" s="569"/>
      <c r="D24" s="570"/>
      <c r="E24" s="571"/>
      <c r="F24" s="571"/>
      <c r="G24" s="572"/>
    </row>
    <row r="25" s="426" customFormat="1" customHeight="1" spans="1:7">
      <c r="A25" s="573"/>
      <c r="B25" s="568"/>
      <c r="C25" s="569"/>
      <c r="D25" s="570"/>
      <c r="E25" s="571"/>
      <c r="F25" s="571"/>
      <c r="G25" s="572"/>
    </row>
    <row r="26" s="426" customFormat="1" ht="18" customHeight="1" spans="1:7">
      <c r="A26" s="437"/>
      <c r="B26" s="437" t="s">
        <v>662</v>
      </c>
      <c r="C26" s="567">
        <f>SUM(C7:C25)</f>
        <v>0</v>
      </c>
      <c r="D26" s="439">
        <f>SUM(D7:D25)</f>
        <v>0</v>
      </c>
      <c r="E26" s="440">
        <f>SUM(E7:E25)</f>
        <v>0</v>
      </c>
      <c r="F26" s="440">
        <f>SUM(F7:F25)</f>
        <v>0</v>
      </c>
      <c r="G26" s="441" t="str">
        <f>IF(D26=0,"",F26/D26*100)</f>
        <v/>
      </c>
    </row>
    <row r="27" s="426" customFormat="1" customHeight="1" spans="1:7">
      <c r="A27" s="437"/>
      <c r="B27" s="437" t="s">
        <v>663</v>
      </c>
      <c r="C27" s="569"/>
      <c r="D27" s="574"/>
      <c r="E27" s="571"/>
      <c r="F27" s="571"/>
      <c r="G27" s="572" t="str">
        <f>IF(D27=0,"",F27/D27*100)</f>
        <v/>
      </c>
    </row>
    <row r="28" s="426" customFormat="1" customHeight="1" spans="1:7">
      <c r="A28" s="437"/>
      <c r="B28" s="437" t="s">
        <v>664</v>
      </c>
      <c r="C28" s="567">
        <f>C26-C27</f>
        <v>0</v>
      </c>
      <c r="D28" s="439">
        <f>D26-D27</f>
        <v>0</v>
      </c>
      <c r="E28" s="440">
        <f>E26-E27</f>
        <v>0</v>
      </c>
      <c r="F28" s="440">
        <f>E28-D28</f>
        <v>0</v>
      </c>
      <c r="G28" s="441" t="str">
        <f>IF(D28=0,"",F28/D28*100)</f>
        <v/>
      </c>
    </row>
    <row r="29" s="426" customFormat="1" customHeight="1" spans="1:5">
      <c r="A29" s="448" t="e">
        <f>#REF!&amp;#REF!</f>
        <v>#REF!</v>
      </c>
      <c r="E29" s="426" t="e">
        <f>"评估人员："&amp;#REF!</f>
        <v>#REF!</v>
      </c>
    </row>
    <row r="30" s="426" customFormat="1" customHeight="1" spans="1:1">
      <c r="A30" s="448" t="e">
        <f>CONCATENATE(#REF!,#REF!,#REF!,#REF!,#REF!,#REF!,#REF!)</f>
        <v>#REF!</v>
      </c>
    </row>
    <row r="31" s="426" customFormat="1" customHeight="1" spans="3:3">
      <c r="C31" s="575"/>
    </row>
  </sheetData>
  <sheetProtection formatCells="0" formatColumns="0" formatRows="0" insertRows="0" insertColumns="0" deleteColumns="0" deleteRows="0"/>
  <mergeCells count="2">
    <mergeCell ref="A2:G2"/>
    <mergeCell ref="A3:G3"/>
  </mergeCells>
  <hyperlinks>
    <hyperlink ref="A1" location="索引目录!D18" display="返回索引页"/>
    <hyperlink ref="B8" location="'3-9-2原材料'!B1" display="原材料"/>
    <hyperlink ref="B7" location="'3-9-1材料采购（在途物资）'!B1" display="材料采购（在途物资）"/>
    <hyperlink ref="B9" location="'3-9-3在库周转材料'!B1" display="在库周转材料"/>
    <hyperlink ref="B10" location="'3-9-4委托加工物资'!B1" display="委托加工物资"/>
    <hyperlink ref="B11" location="'3-9-5产成品（库存商品）'!B1" display="产成品（库存商品）"/>
    <hyperlink ref="B12" location="'3-9-6在产品（自制半成品）'!B1" display="在产品（自制半成品）"/>
    <hyperlink ref="B1" location="'3-流动汇总'!B14" display="返回"/>
    <hyperlink ref="B13" location="'3-9-7发出商品'!B1" display="发出商品"/>
    <hyperlink ref="B14" location="'3-9-8在用周转材料'!B1" display="在用周转材料"/>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8"/>
  <sheetViews>
    <sheetView showGridLines="0" workbookViewId="0">
      <selection activeCell="B3" sqref="B3:C3"/>
    </sheetView>
  </sheetViews>
  <sheetFormatPr defaultColWidth="9" defaultRowHeight="15" customHeight="1"/>
  <cols>
    <col min="1" max="1" width="1.5" style="1015" customWidth="1"/>
    <col min="2" max="2" width="13" style="1015" customWidth="1"/>
    <col min="3" max="3" width="17.375" style="1015" customWidth="1"/>
    <col min="4" max="4" width="20.625" style="1015" customWidth="1"/>
    <col min="5" max="5" width="23.625" style="1015" customWidth="1"/>
    <col min="6" max="6" width="4.75" style="1015" customWidth="1"/>
    <col min="7" max="7" width="9.625" style="1015" customWidth="1"/>
    <col min="8" max="8" width="6.125" style="1015" customWidth="1"/>
    <col min="9" max="9" width="20.375" style="1015" customWidth="1"/>
    <col min="10" max="16384" width="9" style="1015"/>
  </cols>
  <sheetData>
    <row r="1" customHeight="1" spans="1:10">
      <c r="A1" s="1016" t="s">
        <v>110</v>
      </c>
      <c r="B1" s="1017"/>
      <c r="C1" s="1017"/>
      <c r="D1" s="1017"/>
      <c r="E1" s="1017"/>
      <c r="F1" s="1017"/>
      <c r="G1" s="1017"/>
      <c r="H1" s="1017"/>
      <c r="I1" s="1017"/>
      <c r="J1" s="1020"/>
    </row>
    <row r="2" customHeight="1" spans="1:10">
      <c r="A2" s="1018"/>
      <c r="B2" s="1019" t="s">
        <v>111</v>
      </c>
      <c r="C2" s="1020"/>
      <c r="D2" s="1020"/>
      <c r="E2" s="1020"/>
      <c r="F2" s="1020"/>
      <c r="G2" s="1021"/>
      <c r="H2" s="1020"/>
      <c r="I2" s="1020"/>
      <c r="J2" s="1020"/>
    </row>
    <row r="3" customHeight="1" spans="1:10">
      <c r="A3" s="1022"/>
      <c r="B3" s="1023" t="s">
        <v>112</v>
      </c>
      <c r="C3" s="1024"/>
      <c r="E3" s="1025"/>
      <c r="F3" s="1025"/>
      <c r="G3" s="1026"/>
      <c r="H3" s="1025"/>
      <c r="I3" s="1025"/>
      <c r="J3" s="1025"/>
    </row>
    <row r="4" customHeight="1" spans="1:10">
      <c r="A4" s="1027"/>
      <c r="B4" s="1028" t="s">
        <v>113</v>
      </c>
      <c r="C4" s="1028" t="s">
        <v>114</v>
      </c>
      <c r="D4" s="1029" t="s">
        <v>115</v>
      </c>
      <c r="E4" s="1030" t="s">
        <v>116</v>
      </c>
      <c r="F4" s="1031"/>
      <c r="G4" s="1028" t="s">
        <v>117</v>
      </c>
      <c r="H4" s="1020"/>
      <c r="I4" s="1032" t="s">
        <v>118</v>
      </c>
      <c r="J4" s="1032" t="s">
        <v>119</v>
      </c>
    </row>
    <row r="5" customHeight="1" spans="1:10">
      <c r="A5" s="1018"/>
      <c r="B5" s="1020"/>
      <c r="C5" s="1032" t="s">
        <v>120</v>
      </c>
      <c r="D5" s="1032" t="s">
        <v>121</v>
      </c>
      <c r="E5" s="1020"/>
      <c r="F5" s="1020"/>
      <c r="G5" s="1020"/>
      <c r="H5" s="1020"/>
      <c r="I5" s="1020"/>
      <c r="J5" s="1020"/>
    </row>
    <row r="6" customHeight="1" spans="1:10">
      <c r="A6" s="1018"/>
      <c r="C6" s="1030" t="s">
        <v>122</v>
      </c>
      <c r="D6" s="1030" t="s">
        <v>123</v>
      </c>
      <c r="E6" s="1030" t="s">
        <v>124</v>
      </c>
      <c r="F6" s="1030"/>
      <c r="G6" s="1030" t="s">
        <v>125</v>
      </c>
      <c r="H6" s="1030"/>
      <c r="I6" s="1030" t="s">
        <v>126</v>
      </c>
      <c r="J6" s="1020"/>
    </row>
    <row r="7" customHeight="1" spans="1:10">
      <c r="A7" s="1018"/>
      <c r="B7" s="1020"/>
      <c r="C7" s="1020"/>
      <c r="D7" s="1020"/>
      <c r="E7" s="1030" t="s">
        <v>127</v>
      </c>
      <c r="F7" s="1030"/>
      <c r="G7" s="1030"/>
      <c r="H7" s="1030"/>
      <c r="I7" s="1030" t="s">
        <v>128</v>
      </c>
      <c r="J7" s="1034"/>
    </row>
    <row r="8" customHeight="1" spans="1:10">
      <c r="A8" s="1018"/>
      <c r="B8" s="1020"/>
      <c r="C8" s="1020"/>
      <c r="D8" s="1020"/>
      <c r="E8" s="1030" t="s">
        <v>129</v>
      </c>
      <c r="F8" s="1030"/>
      <c r="G8" s="1030"/>
      <c r="H8" s="1030"/>
      <c r="I8" s="1030" t="s">
        <v>130</v>
      </c>
      <c r="J8" s="1034"/>
    </row>
    <row r="9" customHeight="1" spans="1:10">
      <c r="A9" s="1018"/>
      <c r="B9" s="1020"/>
      <c r="C9" s="1020"/>
      <c r="D9" s="1030" t="s">
        <v>131</v>
      </c>
      <c r="E9" s="1030" t="s">
        <v>132</v>
      </c>
      <c r="F9" s="1030"/>
      <c r="G9" s="1030"/>
      <c r="H9" s="1030"/>
      <c r="I9" s="1030" t="s">
        <v>133</v>
      </c>
      <c r="J9" s="1034"/>
    </row>
    <row r="10" customHeight="1" spans="1:10">
      <c r="A10" s="1018"/>
      <c r="B10" s="1020"/>
      <c r="C10" s="1020"/>
      <c r="E10" s="1030" t="s">
        <v>134</v>
      </c>
      <c r="F10" s="1030"/>
      <c r="G10" s="1030"/>
      <c r="H10" s="1030"/>
      <c r="I10" s="1030" t="s">
        <v>135</v>
      </c>
      <c r="J10" s="1034"/>
    </row>
    <row r="11" customHeight="1" spans="1:10">
      <c r="A11" s="1018"/>
      <c r="B11" s="1020"/>
      <c r="C11" s="1020"/>
      <c r="E11" s="1032" t="s">
        <v>136</v>
      </c>
      <c r="F11" s="1020"/>
      <c r="G11" s="1030"/>
      <c r="H11" s="1030"/>
      <c r="I11" s="1030" t="s">
        <v>137</v>
      </c>
      <c r="J11" s="1020"/>
    </row>
    <row r="12" customHeight="1" spans="1:10">
      <c r="A12" s="1018"/>
      <c r="B12" s="1020"/>
      <c r="C12" s="1020"/>
      <c r="D12" s="1030" t="s">
        <v>138</v>
      </c>
      <c r="F12" s="1020"/>
      <c r="G12" s="1030"/>
      <c r="H12" s="1030"/>
      <c r="I12" s="1030" t="s">
        <v>139</v>
      </c>
      <c r="J12" s="1020"/>
    </row>
    <row r="13" customHeight="1" spans="1:10">
      <c r="A13" s="1018"/>
      <c r="B13" s="1020"/>
      <c r="C13" s="1020"/>
      <c r="D13" s="1030" t="s">
        <v>140</v>
      </c>
      <c r="F13" s="1020"/>
      <c r="G13" s="1030"/>
      <c r="H13" s="1030"/>
      <c r="I13" s="1030" t="s">
        <v>141</v>
      </c>
      <c r="J13" s="1020"/>
    </row>
    <row r="14" customHeight="1" spans="1:10">
      <c r="A14" s="1018"/>
      <c r="B14" s="1020"/>
      <c r="C14" s="1020"/>
      <c r="D14" s="1030" t="s">
        <v>142</v>
      </c>
      <c r="F14" s="1020"/>
      <c r="G14" s="1030"/>
      <c r="H14" s="1030"/>
      <c r="I14" s="1030" t="s">
        <v>143</v>
      </c>
      <c r="J14" s="1020"/>
    </row>
    <row r="15" customHeight="1" spans="1:9">
      <c r="A15" s="1018"/>
      <c r="B15" s="1020"/>
      <c r="C15" s="1020"/>
      <c r="D15" s="1030" t="s">
        <v>144</v>
      </c>
      <c r="F15" s="1020"/>
      <c r="G15" s="1030"/>
      <c r="H15" s="1030"/>
      <c r="I15" s="1030" t="s">
        <v>145</v>
      </c>
    </row>
    <row r="16" customHeight="1" spans="1:10">
      <c r="A16" s="1018"/>
      <c r="B16" s="1020"/>
      <c r="C16" s="1020"/>
      <c r="D16" s="1030" t="s">
        <v>146</v>
      </c>
      <c r="F16" s="1020"/>
      <c r="G16" s="1030"/>
      <c r="H16" s="1030"/>
      <c r="I16" s="1030" t="s">
        <v>147</v>
      </c>
      <c r="J16" s="1020"/>
    </row>
    <row r="17" customHeight="1" spans="1:10">
      <c r="A17" s="1018"/>
      <c r="B17" s="1020"/>
      <c r="C17" s="1020"/>
      <c r="D17" s="1030" t="s">
        <v>148</v>
      </c>
      <c r="F17" s="1020"/>
      <c r="G17" s="1030"/>
      <c r="H17" s="1030"/>
      <c r="I17" s="1030" t="s">
        <v>149</v>
      </c>
      <c r="J17" s="1020"/>
    </row>
    <row r="18" customHeight="1" spans="1:10">
      <c r="A18" s="1018"/>
      <c r="B18" s="1020"/>
      <c r="C18" s="1020"/>
      <c r="D18" s="1030" t="s">
        <v>150</v>
      </c>
      <c r="E18" s="1030" t="s">
        <v>151</v>
      </c>
      <c r="F18" s="1020"/>
      <c r="G18" s="1030"/>
      <c r="H18" s="1030"/>
      <c r="I18" s="1030"/>
      <c r="J18" s="1020"/>
    </row>
    <row r="19" customHeight="1" spans="1:10">
      <c r="A19" s="1018"/>
      <c r="B19" s="1020"/>
      <c r="C19" s="1020"/>
      <c r="D19" s="1030"/>
      <c r="E19" s="1030" t="s">
        <v>152</v>
      </c>
      <c r="F19" s="1020"/>
      <c r="G19" s="1030"/>
      <c r="H19" s="1030"/>
      <c r="I19" s="1030"/>
      <c r="J19" s="1020"/>
    </row>
    <row r="20" customHeight="1" spans="1:10">
      <c r="A20" s="1018"/>
      <c r="B20" s="1020"/>
      <c r="C20" s="1020"/>
      <c r="D20" s="1030"/>
      <c r="E20" s="1030" t="s">
        <v>153</v>
      </c>
      <c r="F20" s="1030"/>
      <c r="G20" s="1030" t="s">
        <v>154</v>
      </c>
      <c r="H20" s="1030"/>
      <c r="I20" s="1030" t="s">
        <v>155</v>
      </c>
      <c r="J20" s="1020"/>
    </row>
    <row r="21" customHeight="1" spans="1:10">
      <c r="A21" s="1018"/>
      <c r="B21" s="1020"/>
      <c r="C21" s="1020"/>
      <c r="E21" s="1030" t="s">
        <v>156</v>
      </c>
      <c r="F21" s="1030"/>
      <c r="G21" s="1030"/>
      <c r="H21" s="1030"/>
      <c r="I21" s="1030" t="s">
        <v>157</v>
      </c>
      <c r="J21" s="1020"/>
    </row>
    <row r="22" customHeight="1" spans="1:10">
      <c r="A22" s="1018"/>
      <c r="B22" s="1020"/>
      <c r="C22" s="1020"/>
      <c r="E22" s="1030" t="s">
        <v>158</v>
      </c>
      <c r="F22" s="1030"/>
      <c r="G22" s="1030"/>
      <c r="H22" s="1030"/>
      <c r="I22" s="1030" t="s">
        <v>159</v>
      </c>
      <c r="J22" s="1020"/>
    </row>
    <row r="23" customHeight="1" spans="1:10">
      <c r="A23" s="1018"/>
      <c r="B23" s="1020"/>
      <c r="C23" s="1020"/>
      <c r="E23" s="1030" t="s">
        <v>160</v>
      </c>
      <c r="F23" s="1030"/>
      <c r="G23" s="1030"/>
      <c r="H23" s="1030"/>
      <c r="I23" s="1030" t="s">
        <v>161</v>
      </c>
      <c r="J23" s="1020"/>
    </row>
    <row r="24" customHeight="1" spans="1:10">
      <c r="A24" s="1018"/>
      <c r="E24" s="1030" t="s">
        <v>162</v>
      </c>
      <c r="F24" s="1030"/>
      <c r="G24" s="1030"/>
      <c r="H24" s="1030"/>
      <c r="I24" s="1030" t="s">
        <v>163</v>
      </c>
      <c r="J24" s="1020"/>
    </row>
    <row r="25" customHeight="1" spans="1:10">
      <c r="A25" s="1018"/>
      <c r="E25" s="1030" t="s">
        <v>164</v>
      </c>
      <c r="F25" s="1030"/>
      <c r="G25" s="1030"/>
      <c r="H25" s="1030"/>
      <c r="I25" s="1030" t="s">
        <v>165</v>
      </c>
      <c r="J25" s="1020"/>
    </row>
    <row r="26" customHeight="1" spans="1:10">
      <c r="A26" s="1018"/>
      <c r="D26" s="1030" t="s">
        <v>166</v>
      </c>
      <c r="E26" s="1030"/>
      <c r="G26" s="1030"/>
      <c r="H26" s="1030"/>
      <c r="I26" s="1030" t="s">
        <v>167</v>
      </c>
      <c r="J26" s="1020"/>
    </row>
    <row r="27" customHeight="1" spans="1:10">
      <c r="A27" s="1018"/>
      <c r="D27" s="1030" t="s">
        <v>168</v>
      </c>
      <c r="E27" s="1030"/>
      <c r="G27" s="1020"/>
      <c r="H27" s="1020"/>
      <c r="I27" s="1020"/>
      <c r="J27" s="1020"/>
    </row>
    <row r="28" customHeight="1" spans="1:10">
      <c r="A28" s="1018"/>
      <c r="B28" s="1020"/>
      <c r="C28" s="1030" t="s">
        <v>169</v>
      </c>
      <c r="D28" s="1030" t="s">
        <v>170</v>
      </c>
      <c r="E28" s="1030" t="s">
        <v>171</v>
      </c>
      <c r="F28" s="1030"/>
      <c r="G28" s="1020"/>
      <c r="H28" s="1020"/>
      <c r="I28" s="1020"/>
      <c r="J28" s="1020"/>
    </row>
    <row r="29" customHeight="1" spans="1:10">
      <c r="A29" s="1018"/>
      <c r="D29" s="1030"/>
      <c r="E29" s="1030" t="s">
        <v>172</v>
      </c>
      <c r="F29" s="1030"/>
      <c r="G29" s="1020"/>
      <c r="H29" s="1020"/>
      <c r="I29" s="1020"/>
      <c r="J29" s="1020"/>
    </row>
    <row r="30" customHeight="1" spans="1:10">
      <c r="A30" s="1018"/>
      <c r="B30" s="1020"/>
      <c r="D30" s="1030"/>
      <c r="E30" s="1030" t="s">
        <v>173</v>
      </c>
      <c r="F30" s="1030"/>
      <c r="G30" s="1020"/>
      <c r="H30" s="1020"/>
      <c r="I30" s="1020"/>
      <c r="J30" s="1020"/>
    </row>
    <row r="31" customHeight="1" spans="1:10">
      <c r="A31" s="1018"/>
      <c r="B31" s="1020"/>
      <c r="C31" s="1020"/>
      <c r="D31" s="1030" t="s">
        <v>174</v>
      </c>
      <c r="E31" s="1030"/>
      <c r="F31" s="1030"/>
      <c r="G31" s="1020"/>
      <c r="H31" s="1020"/>
      <c r="I31" s="1020"/>
      <c r="J31" s="1020"/>
    </row>
    <row r="32" customHeight="1" spans="1:10">
      <c r="A32" s="1018"/>
      <c r="B32" s="1020"/>
      <c r="C32" s="1020"/>
      <c r="D32" s="1030" t="s">
        <v>175</v>
      </c>
      <c r="E32" s="1030"/>
      <c r="F32" s="1030"/>
      <c r="G32" s="1020"/>
      <c r="H32" s="1020"/>
      <c r="I32" s="1020"/>
      <c r="J32" s="1020"/>
    </row>
    <row r="33" customHeight="1" spans="1:10">
      <c r="A33" s="1018"/>
      <c r="B33" s="1020"/>
      <c r="C33" s="1020"/>
      <c r="D33" s="1030" t="s">
        <v>176</v>
      </c>
      <c r="E33" s="1030"/>
      <c r="F33" s="1030"/>
      <c r="G33" s="1020"/>
      <c r="H33" s="1020"/>
      <c r="I33" s="1020"/>
      <c r="J33" s="1020"/>
    </row>
    <row r="34" customHeight="1" spans="1:10">
      <c r="A34" s="1018"/>
      <c r="B34" s="1020"/>
      <c r="C34" s="1020"/>
      <c r="D34" s="1030" t="s">
        <v>177</v>
      </c>
      <c r="E34" s="1032" t="s">
        <v>178</v>
      </c>
      <c r="F34" s="1030"/>
      <c r="G34" s="1020"/>
      <c r="H34" s="1020"/>
      <c r="I34" s="1020"/>
      <c r="J34" s="1020"/>
    </row>
    <row r="35" customHeight="1" spans="1:10">
      <c r="A35" s="1018"/>
      <c r="B35" s="1020"/>
      <c r="C35" s="1020"/>
      <c r="D35" s="1030"/>
      <c r="E35" s="1032" t="s">
        <v>179</v>
      </c>
      <c r="F35" s="1030"/>
      <c r="G35" s="1020"/>
      <c r="H35" s="1020"/>
      <c r="I35" s="1020"/>
      <c r="J35" s="1020"/>
    </row>
    <row r="36" customHeight="1" spans="1:10">
      <c r="A36" s="1018"/>
      <c r="B36" s="1020"/>
      <c r="C36" s="1020"/>
      <c r="D36" s="1030"/>
      <c r="E36" s="1032" t="s">
        <v>180</v>
      </c>
      <c r="F36" s="1030"/>
      <c r="G36" s="1020"/>
      <c r="H36" s="1020"/>
      <c r="I36" s="1020"/>
      <c r="J36" s="1020"/>
    </row>
    <row r="37" customHeight="1" spans="1:10">
      <c r="A37" s="1018"/>
      <c r="B37" s="1020"/>
      <c r="C37" s="1020"/>
      <c r="D37" s="1030"/>
      <c r="E37" s="1032" t="s">
        <v>181</v>
      </c>
      <c r="F37" s="1030"/>
      <c r="G37" s="1020"/>
      <c r="H37" s="1020"/>
      <c r="I37" s="1020"/>
      <c r="J37" s="1020"/>
    </row>
    <row r="38" customHeight="1" spans="1:10">
      <c r="A38" s="1018"/>
      <c r="B38" s="1020"/>
      <c r="C38" s="1030"/>
      <c r="D38" s="1030" t="s">
        <v>182</v>
      </c>
      <c r="E38" s="1030" t="s">
        <v>183</v>
      </c>
      <c r="F38" s="1020"/>
      <c r="G38" s="1020"/>
      <c r="H38" s="1020"/>
      <c r="I38" s="1020"/>
      <c r="J38" s="1020"/>
    </row>
    <row r="39" customHeight="1" spans="1:10">
      <c r="A39" s="1018"/>
      <c r="B39" s="1020"/>
      <c r="D39" s="1030"/>
      <c r="E39" s="1030" t="s">
        <v>184</v>
      </c>
      <c r="F39" s="1020"/>
      <c r="G39" s="1020"/>
      <c r="H39" s="1020"/>
      <c r="I39" s="1020"/>
      <c r="J39" s="1020"/>
    </row>
    <row r="40" customHeight="1" spans="1:10">
      <c r="A40" s="1018"/>
      <c r="B40" s="1020"/>
      <c r="D40" s="1030"/>
      <c r="E40" s="1030" t="s">
        <v>185</v>
      </c>
      <c r="F40" s="1020"/>
      <c r="G40" s="1020"/>
      <c r="H40" s="1020"/>
      <c r="I40" s="1020"/>
      <c r="J40" s="1020"/>
    </row>
    <row r="41" customHeight="1" spans="1:10">
      <c r="A41" s="1018"/>
      <c r="B41" s="1020"/>
      <c r="D41" s="1030"/>
      <c r="E41" s="1030" t="s">
        <v>186</v>
      </c>
      <c r="F41" s="1020"/>
      <c r="G41" s="1020"/>
      <c r="H41" s="1020"/>
      <c r="I41" s="1020"/>
      <c r="J41" s="1020"/>
    </row>
    <row r="42" customHeight="1" spans="1:10">
      <c r="A42" s="1018"/>
      <c r="B42" s="1020"/>
      <c r="D42" s="1030"/>
      <c r="E42" s="1030" t="s">
        <v>187</v>
      </c>
      <c r="F42" s="1020"/>
      <c r="G42" s="1020"/>
      <c r="H42" s="1020"/>
      <c r="I42" s="1020"/>
      <c r="J42" s="1020"/>
    </row>
    <row r="43" customHeight="1" spans="1:10">
      <c r="A43" s="1018"/>
      <c r="B43" s="1020"/>
      <c r="D43" s="1030"/>
      <c r="E43" s="1030" t="s">
        <v>188</v>
      </c>
      <c r="F43" s="1020"/>
      <c r="G43" s="1020"/>
      <c r="H43" s="1020"/>
      <c r="I43" s="1020"/>
      <c r="J43" s="1020"/>
    </row>
    <row r="44" customHeight="1" spans="1:10">
      <c r="A44" s="1018"/>
      <c r="B44" s="1020"/>
      <c r="D44" s="1030"/>
      <c r="E44" s="1030" t="s">
        <v>189</v>
      </c>
      <c r="F44" s="1020"/>
      <c r="G44" s="1020"/>
      <c r="H44" s="1020"/>
      <c r="I44" s="1020"/>
      <c r="J44" s="1020"/>
    </row>
    <row r="45" customHeight="1" spans="1:9">
      <c r="A45" s="1018"/>
      <c r="B45" s="1020"/>
      <c r="C45" s="1020"/>
      <c r="D45" s="1030" t="s">
        <v>190</v>
      </c>
      <c r="E45" s="1030" t="s">
        <v>191</v>
      </c>
      <c r="G45" s="1020"/>
      <c r="H45" s="1020"/>
      <c r="I45" s="1020"/>
    </row>
    <row r="46" customHeight="1" spans="1:7">
      <c r="A46" s="1018"/>
      <c r="B46" s="1020"/>
      <c r="C46" s="1020"/>
      <c r="D46" s="1030"/>
      <c r="E46" s="1030" t="s">
        <v>192</v>
      </c>
      <c r="G46" s="1020"/>
    </row>
    <row r="47" customHeight="1" spans="2:7">
      <c r="B47" s="1020"/>
      <c r="C47" s="1030"/>
      <c r="D47" s="1030" t="s">
        <v>193</v>
      </c>
      <c r="E47" s="1030"/>
      <c r="F47" s="1020"/>
      <c r="G47" s="1020"/>
    </row>
    <row r="48" customHeight="1" spans="2:7">
      <c r="B48" s="1020"/>
      <c r="C48" s="1030"/>
      <c r="D48" s="1030" t="s">
        <v>194</v>
      </c>
      <c r="E48" s="1030"/>
      <c r="F48" s="1020"/>
      <c r="G48" s="1020"/>
    </row>
    <row r="49" customHeight="1" spans="2:10">
      <c r="B49" s="1020"/>
      <c r="C49" s="1030"/>
      <c r="D49" s="1030" t="s">
        <v>195</v>
      </c>
      <c r="E49" s="1030"/>
      <c r="F49" s="1020"/>
      <c r="G49" s="1020"/>
      <c r="J49" s="1020"/>
    </row>
    <row r="50" customHeight="1" spans="2:10">
      <c r="B50" s="1020"/>
      <c r="C50" s="1030"/>
      <c r="D50" s="1033" t="s">
        <v>196</v>
      </c>
      <c r="E50" s="1030"/>
      <c r="F50" s="1020"/>
      <c r="G50" s="1020"/>
      <c r="H50" s="1020"/>
      <c r="I50" s="1020"/>
      <c r="J50" s="1020"/>
    </row>
    <row r="51" customHeight="1" spans="1:9">
      <c r="A51" s="1018"/>
      <c r="B51" s="1020"/>
      <c r="C51" s="1030"/>
      <c r="D51" s="1030" t="s">
        <v>197</v>
      </c>
      <c r="E51" s="1030" t="s">
        <v>198</v>
      </c>
      <c r="G51" s="1020"/>
      <c r="H51" s="1020"/>
      <c r="I51" s="1020"/>
    </row>
    <row r="52" customHeight="1" spans="1:9">
      <c r="A52" s="1018"/>
      <c r="B52" s="1020"/>
      <c r="C52" s="1030"/>
      <c r="D52" s="1030"/>
      <c r="E52" s="1030" t="s">
        <v>199</v>
      </c>
      <c r="G52" s="1020"/>
      <c r="H52" s="1020"/>
      <c r="I52" s="1020"/>
    </row>
    <row r="53" customHeight="1" spans="1:7">
      <c r="A53" s="1018"/>
      <c r="B53" s="1020"/>
      <c r="C53" s="1030"/>
      <c r="D53" s="1030"/>
      <c r="E53" s="1030" t="s">
        <v>200</v>
      </c>
      <c r="G53" s="1020"/>
    </row>
    <row r="54" customHeight="1" spans="2:7">
      <c r="B54" s="1020"/>
      <c r="C54" s="1030"/>
      <c r="D54" s="1030" t="s">
        <v>201</v>
      </c>
      <c r="E54" s="1030"/>
      <c r="F54" s="1020"/>
      <c r="G54" s="1020"/>
    </row>
    <row r="55" customHeight="1" spans="2:7">
      <c r="B55" s="1020"/>
      <c r="C55" s="1030"/>
      <c r="D55" s="1030" t="s">
        <v>202</v>
      </c>
      <c r="E55" s="1030"/>
      <c r="G55" s="1020"/>
    </row>
    <row r="56" customHeight="1" spans="2:7">
      <c r="B56" s="1020"/>
      <c r="C56" s="1030"/>
      <c r="D56" s="1030" t="s">
        <v>203</v>
      </c>
      <c r="E56" s="1030"/>
      <c r="G56" s="1020"/>
    </row>
    <row r="57" customHeight="1" spans="3:5">
      <c r="C57" s="1030"/>
      <c r="D57" s="1030" t="s">
        <v>204</v>
      </c>
      <c r="E57" s="1030"/>
    </row>
    <row r="58" customHeight="1" spans="3:5">
      <c r="C58" s="1030"/>
      <c r="D58" s="1030" t="s">
        <v>205</v>
      </c>
      <c r="E58" s="1030"/>
    </row>
  </sheetData>
  <mergeCells count="1">
    <mergeCell ref="B3:C3"/>
  </mergeCells>
  <hyperlinks>
    <hyperlink ref="B2" location="封面!A1" display="评估申报表封面"/>
    <hyperlink ref="D4" location="'1-汇总表'!A1" display="1-汇总表"/>
    <hyperlink ref="E4" location="'2-分类汇总'!A1" display="2-分类汇总表"/>
    <hyperlink ref="C6" location="'3-流动汇总'!A1" display="3-流动资产"/>
    <hyperlink ref="E6" location="'3-1-1现金'!A1" display="3-1-1货币资金-现金"/>
    <hyperlink ref="E7" location="'3-1-2银行存款'!A1" display="3-1-2货币资金-银行存款"/>
    <hyperlink ref="E8" location="'3-1-3其他货币资金'!A1" display="3-1-3货币资金-其他货币资金"/>
    <hyperlink ref="D9" location="'3-2交易性金融资产汇总'!A1" display="3-2交易性金融资产"/>
    <hyperlink ref="E9" location="'3-2-1交易性-股票'!A1" display="3-2-1交易性-股票"/>
    <hyperlink ref="E10" location="'3-2-2交易性-债券'!A1" display="3-2-2交易性-债券"/>
    <hyperlink ref="D12" location="'3-3应收票据'!A1" display="3-3应收票据"/>
    <hyperlink ref="D13" location="'3-4应收账款'!A1" display="3-4应收账款"/>
    <hyperlink ref="D18" location="'3-9存货汇总'!A1" display="3-9存货"/>
    <hyperlink ref="E19" location="'3-9-2原材料'!A1" display="3-9-2原材料"/>
    <hyperlink ref="E18" location="'3-9-1材料采购（在途物资）'!A1" display="3-9-1材料采购（在途物资）"/>
    <hyperlink ref="E22" location="'3-9-5产成品（库存商品）'!A1" display="3-9-5产成品（库存商品）"/>
    <hyperlink ref="E23" location="'3-9-6在产品（自制半成品）'!A1" display="3-9-6在产品（自制半成品）"/>
    <hyperlink ref="C28" location="'4-非流动资产汇总'!A1" display="4-非流动资产"/>
    <hyperlink ref="E38" location="'4-6-1房屋建筑物'!A1" display="4-6-1房屋建筑物"/>
    <hyperlink ref="E39" location="'4-6-2构筑物'!A1" display="4-6-2构筑物"/>
    <hyperlink ref="E40" location="'4-6-3管道沟槽'!A1" display="4-6-3管道及沟槽"/>
    <hyperlink ref="E41" location="'4-6-4机器设备'!A1" display="4-6-4机器设备"/>
    <hyperlink ref="E42" location="'4-6-5车辆'!A1" display="4-6-5车辆"/>
    <hyperlink ref="E43" location="'4-6-6电子设备'!A1" display="4-6-6电子设备"/>
    <hyperlink ref="D47" location="'4-8工程物资'!A1" display="4-8工程物资"/>
    <hyperlink ref="E45" location="'4-7-1在建（土建）'!A1" display="4-7-1在建工程-土建工程"/>
    <hyperlink ref="E46" location="'4-7-2在建（设备）'!A1" display="4-7-2在建工程-设备安装工程"/>
    <hyperlink ref="D48" location="'4-9固定资产清理'!A1" display="4-9固定资产清理"/>
    <hyperlink ref="G6" location="'5流动负债汇总'!A1" display="5-流动负债"/>
    <hyperlink ref="I6" location="'5-1短期借款'!A1" display="5-1短期借款"/>
    <hyperlink ref="I8" location="'5-3应付票据'!A1" display="5-3应付票据"/>
    <hyperlink ref="I9" location="'5-4应付账款'!A1" display="5-4应付账款"/>
    <hyperlink ref="I10" location="'5-5预收账款'!A1" display="5-5预收款项"/>
    <hyperlink ref="I15" location="'5-10其他应付款'!A1" display="5-10其他应付款"/>
    <hyperlink ref="I11" location="'5-6职工薪酬'!A1" display="5-6职工薪酬"/>
    <hyperlink ref="I12" location="'5-7应交税费'!A1" display="5-7应交税费"/>
    <hyperlink ref="I17" location="'5-12其他流动负债'!A1" display="5-12其他流动负债"/>
    <hyperlink ref="G20" location="'6-非流动负债汇总 '!A1" display="6-非流动负债"/>
    <hyperlink ref="I20" location="'6-1长期借款'!A1" display="6-1长期借款"/>
    <hyperlink ref="I22" location="'6-3长期应付款'!A1" display="6-3长期应付款"/>
    <hyperlink ref="I26" location="'6-7其他非流动负债'!A1" display="6-7其他非流动负债"/>
    <hyperlink ref="I25" location="'6-6递延所得税负债'!A1" display="6-6递延所得税负债"/>
    <hyperlink ref="B3" location="填表说明!A1" display="评估申报表说明（填表前请先阅读）"/>
    <hyperlink ref="C4" location="资产负债表!A1" display="资产负债表"/>
    <hyperlink ref="I21" location="'6-2应付债券'!A1" display="6-2应付债券"/>
    <hyperlink ref="I23" location="'6-4专项应付款'!A1" display="6-4专项应付款"/>
    <hyperlink ref="B4" location="基本情况!A1" display="基本情况表"/>
    <hyperlink ref="D6" location="'3-1货币汇总表'!A1" display="3-1货币资金"/>
    <hyperlink ref="E24" location="'3-9-7发出商品'!A1" display="3-9-7发出商品"/>
    <hyperlink ref="B3:C3" location="填表说明!B2" display="评估申报表说明（填表前请先阅读）"/>
    <hyperlink ref="E44" location="'4-6-7土地'!A1" display="4-6-7土地"/>
    <hyperlink ref="E28" location="'4-1-1可出售-股票'!A1" display="4-1-1可供出售-股票"/>
    <hyperlink ref="E29" location="'4-1-2可出售-债券'!A1" display="4-1-2可供出售-债券"/>
    <hyperlink ref="D16" location="'3-7应收股利'!A1" display="3-7应收股利"/>
    <hyperlink ref="D15" location="'3-6应收利息'!A1" display="3-6应收利息"/>
    <hyperlink ref="D17" location="'3-8其他应收款'!A1" display="3-8其他应收款"/>
    <hyperlink ref="D14" location="'3-5预付账款'!A1" display="3-5预付账款"/>
    <hyperlink ref="D32" location="'4-3长期应收'!A1" display="4-3长期应收款"/>
    <hyperlink ref="D33" location="'4-4股权投资'!A1" display="4-4长期股权投资"/>
    <hyperlink ref="D34" location="'4-5投资性房地产汇总'!A1" display="4-5投资性房地产"/>
    <hyperlink ref="E51" location="'4-12-1无形-土地'!A1" display="4-12-1无形-土地使用权"/>
    <hyperlink ref="E53" location="'4-12-3无形-其他'!A1" display="4-12-3无形-其他"/>
    <hyperlink ref="I24" location="'6-5预计负债'!A1" display="6-5预计负债"/>
    <hyperlink ref="E11" location="'3-2-3交易性-基金'!A1" display="3-2-3交易性-基金"/>
    <hyperlink ref="E20" location="'3-9-3在库周转材料'!A1" display="3-9-3在库周转材料"/>
    <hyperlink ref="E21" location="'3-9-4委托加工物资'!A1" display="3-9-4委托加工物资"/>
    <hyperlink ref="E25" location="'3-9-8在用周转材料'!A1" display="3-9-8在用周转材料"/>
    <hyperlink ref="D26" location="'3-10一年到期非流动资产'!A1" display="3-10一年到期非流动资产"/>
    <hyperlink ref="D27" location="'3-11其他流动资产'!A1" display="3-11其他流动资产"/>
    <hyperlink ref="D28" location="'4-1可供出售金融资产汇总'!A1" display="4-1可供出售金融资产"/>
    <hyperlink ref="E30" location="'4-1-3可出售-其他'!A1" display="4-1-3可供出售-其他"/>
    <hyperlink ref="D31" location="'4-2持有到期投资'!A1" display="4-2持有至到期投资"/>
    <hyperlink ref="D38" location="'4-6固定资产汇总'!A1" display="4-6固定资产"/>
    <hyperlink ref="D45" location="'4-7在建工程汇总'!A1" display="4-7在建工程"/>
    <hyperlink ref="D49" location="'4-10生产性生物资产'!A1" display="4-10生产性生物资产"/>
    <hyperlink ref="D51" location="'4-12无形资产汇总'!A1" display="4-12无形资产"/>
    <hyperlink ref="D54" location="'4-13开发支出'!A1" display="4-13开发支出"/>
    <hyperlink ref="D55" location="'4-14商誉'!A1" display="4-14商誉"/>
    <hyperlink ref="D57" location="'4-16递延所得税资产'!A1" display="4-16递延所得税资产"/>
    <hyperlink ref="D58" location="'4-17其他非流动资产'!A1" display="4-17其他非流动资产"/>
    <hyperlink ref="I7" location="'5-2交易性金融负债'!A1" display="5-2交易性金融负债"/>
    <hyperlink ref="I13" location="'5-8应付利息'!A1" display="5-8应付利息"/>
    <hyperlink ref="I14" location="'5-9应付股利（利润）'!A1" display="5-9应付股利（利润）"/>
    <hyperlink ref="I16" location="'5-11一年到期非流动负债'!A1" display="5-11一年内到期的非流动负债"/>
    <hyperlink ref="E34" location="'4-5-1投资性房地产-房屋成本模式'!A1" display="4-5-1投资性-房屋（成本模式）"/>
    <hyperlink ref="E35" location="'4-5-2投资性房地产-房屋公允模式'!A1" display="4-5-2投资性-房屋（公允模式）"/>
    <hyperlink ref="E36" location="'4-5-3投资性房地产-土地成本模式'!A1" display="4-5-3投资性-土地（成本模式）"/>
    <hyperlink ref="E37" location="'4-5-4投资性房地产-土地公允模式'!A1" display="4-5-4投资性-土地（公允模式）"/>
    <hyperlink ref="D50" location="'4-11油气资产'!A1" display="4-11油气资产"/>
    <hyperlink ref="E52" location="'4-12-2无形-矿业权'!A1" display="4-12-2无形-矿业权"/>
    <hyperlink ref="D56" location="'4-15长期待摊费用'!A1" display="4-15长期待摊费用"/>
    <hyperlink ref="C5" location="利润表!A1" display="利润表"/>
    <hyperlink ref="D5" location="现金流量表!A1" display="现金流量表"/>
    <hyperlink ref="G4" location="担保抵押调查表!A1" display="担保抵押调查表"/>
    <hyperlink ref="I4" location="重大未决诉讼!A1" display="重大未决诉讼"/>
    <hyperlink ref="J4" location="租赁事项!A1" display="租赁事项"/>
  </hyperlinks>
  <pageMargins left="0.75" right="0.75" top="1" bottom="1" header="0.5" footer="0.5"/>
  <pageSetup paperSize="9" scale="96" orientation="landscape"/>
  <headerFooter alignWithMargins="0"/>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0"/>
  <sheetViews>
    <sheetView workbookViewId="0">
      <selection activeCell="D56" sqref="D56"/>
    </sheetView>
  </sheetViews>
  <sheetFormatPr defaultColWidth="9" defaultRowHeight="15.75" customHeight="1"/>
  <cols>
    <col min="1" max="1" width="5.5" style="157" customWidth="1"/>
    <col min="2" max="2" width="17.75" style="157" customWidth="1"/>
    <col min="3" max="3" width="5.375" style="157" customWidth="1"/>
    <col min="4" max="4" width="7.75" style="157" hidden="1" customWidth="1" outlineLevel="1"/>
    <col min="5" max="5" width="9" style="157" hidden="1" customWidth="1" outlineLevel="1"/>
    <col min="6" max="6" width="14" style="157" hidden="1" customWidth="1" outlineLevel="1"/>
    <col min="7" max="7" width="11.75" style="157" customWidth="1" collapsed="1"/>
    <col min="8" max="8" width="9.25" style="157" customWidth="1"/>
    <col min="9" max="9" width="13.125" style="157" customWidth="1"/>
    <col min="10" max="10" width="10.75" style="157" customWidth="1"/>
    <col min="11" max="11" width="10.625" style="157" customWidth="1"/>
    <col min="12" max="13" width="14.5" style="157" customWidth="1"/>
    <col min="14" max="14" width="8.875" style="157" customWidth="1"/>
    <col min="15" max="15" width="13.125" style="157" customWidth="1"/>
    <col min="16" max="16384" width="9" style="157"/>
  </cols>
  <sheetData>
    <row r="1" spans="1:15">
      <c r="A1" s="381" t="s">
        <v>207</v>
      </c>
      <c r="B1" s="483" t="s">
        <v>479</v>
      </c>
      <c r="C1" s="160"/>
      <c r="D1" s="160"/>
      <c r="E1" s="160"/>
      <c r="F1" s="160"/>
      <c r="G1" s="160"/>
      <c r="H1" s="160"/>
      <c r="I1" s="160"/>
      <c r="J1" s="160"/>
      <c r="K1" s="160"/>
      <c r="L1" s="160"/>
      <c r="M1" s="160"/>
      <c r="N1" s="160"/>
      <c r="O1" s="160"/>
    </row>
    <row r="2" s="154" customFormat="1" ht="30" customHeight="1" spans="1:15">
      <c r="A2" s="382" t="s">
        <v>665</v>
      </c>
      <c r="B2" s="416"/>
      <c r="C2" s="416"/>
      <c r="D2" s="416"/>
      <c r="E2" s="416"/>
      <c r="F2" s="416"/>
      <c r="G2" s="416"/>
      <c r="H2" s="416"/>
      <c r="I2" s="416"/>
      <c r="J2" s="416"/>
      <c r="K2" s="416"/>
      <c r="L2" s="416"/>
      <c r="M2" s="416"/>
      <c r="N2" s="416"/>
      <c r="O2" s="416"/>
    </row>
    <row r="3" ht="14.1" customHeight="1" spans="1:15">
      <c r="A3" s="383" t="e">
        <f>CONCATENATE(#REF!,#REF!,#REF!,#REF!,#REF!,#REF!,#REF!)</f>
        <v>#REF!</v>
      </c>
      <c r="B3" s="383"/>
      <c r="C3" s="383"/>
      <c r="D3" s="383"/>
      <c r="E3" s="383"/>
      <c r="F3" s="383"/>
      <c r="G3" s="383"/>
      <c r="H3" s="383"/>
      <c r="I3" s="383"/>
      <c r="J3" s="470"/>
      <c r="K3" s="470"/>
      <c r="L3" s="470"/>
      <c r="M3" s="470"/>
      <c r="N3" s="470"/>
      <c r="O3" s="470"/>
    </row>
    <row r="4" ht="14.1" customHeight="1" spans="1:15">
      <c r="A4" s="383"/>
      <c r="B4" s="383"/>
      <c r="C4" s="383"/>
      <c r="D4" s="383"/>
      <c r="E4" s="383"/>
      <c r="F4" s="383"/>
      <c r="G4" s="383"/>
      <c r="H4" s="383"/>
      <c r="I4" s="383"/>
      <c r="J4" s="470"/>
      <c r="K4" s="470"/>
      <c r="L4" s="470"/>
      <c r="M4" s="470"/>
      <c r="N4" s="470"/>
      <c r="O4" s="471" t="s">
        <v>666</v>
      </c>
    </row>
    <row r="5" customHeight="1" spans="1:15">
      <c r="A5" s="384" t="e">
        <f>#REF!&amp;#REF!</f>
        <v>#REF!</v>
      </c>
      <c r="O5" s="408" t="s">
        <v>236</v>
      </c>
    </row>
    <row r="6" s="379" customFormat="1" customHeight="1" spans="1:15">
      <c r="A6" s="385" t="s">
        <v>312</v>
      </c>
      <c r="B6" s="385" t="s">
        <v>667</v>
      </c>
      <c r="C6" s="458" t="s">
        <v>668</v>
      </c>
      <c r="D6" s="385" t="s">
        <v>483</v>
      </c>
      <c r="E6" s="390"/>
      <c r="F6" s="387"/>
      <c r="G6" s="459" t="s">
        <v>346</v>
      </c>
      <c r="H6" s="459"/>
      <c r="I6" s="472"/>
      <c r="J6" s="401" t="s">
        <v>484</v>
      </c>
      <c r="K6" s="388"/>
      <c r="L6" s="393"/>
      <c r="M6" s="386" t="s">
        <v>485</v>
      </c>
      <c r="N6" s="385" t="s">
        <v>555</v>
      </c>
      <c r="O6" s="385" t="s">
        <v>340</v>
      </c>
    </row>
    <row r="7" s="379" customFormat="1" customHeight="1" spans="1:15">
      <c r="A7" s="390"/>
      <c r="B7" s="390"/>
      <c r="C7" s="460"/>
      <c r="D7" s="385" t="s">
        <v>669</v>
      </c>
      <c r="E7" s="385" t="s">
        <v>670</v>
      </c>
      <c r="F7" s="560" t="s">
        <v>280</v>
      </c>
      <c r="G7" s="385" t="s">
        <v>669</v>
      </c>
      <c r="H7" s="385" t="s">
        <v>670</v>
      </c>
      <c r="I7" s="385" t="s">
        <v>280</v>
      </c>
      <c r="J7" s="458" t="s">
        <v>671</v>
      </c>
      <c r="K7" s="385" t="s">
        <v>672</v>
      </c>
      <c r="L7" s="385" t="s">
        <v>280</v>
      </c>
      <c r="M7" s="391"/>
      <c r="N7" s="390"/>
      <c r="O7" s="390"/>
    </row>
    <row r="8" customHeight="1" spans="1:15">
      <c r="A8" s="418"/>
      <c r="B8" s="421"/>
      <c r="C8" s="464"/>
      <c r="D8" s="465"/>
      <c r="E8" s="397" t="str">
        <f>IF(D8=0,"",F8/D8)</f>
        <v/>
      </c>
      <c r="F8" s="398"/>
      <c r="G8" s="466"/>
      <c r="H8" s="397"/>
      <c r="I8" s="479"/>
      <c r="J8" s="465"/>
      <c r="K8" s="397"/>
      <c r="L8" s="397"/>
      <c r="M8" s="397" t="str">
        <f>IF(I8=0,"",(L8-I8))</f>
        <v/>
      </c>
      <c r="N8" s="397" t="str">
        <f>IF(I8=0,"",(L8-I8)/I8*100)</f>
        <v/>
      </c>
      <c r="O8" s="468"/>
    </row>
    <row r="9" customHeight="1" spans="1:15">
      <c r="A9" s="418"/>
      <c r="B9" s="421"/>
      <c r="C9" s="464"/>
      <c r="D9" s="465"/>
      <c r="E9" s="397" t="str">
        <f t="shared" ref="E9:E26" si="0">IF(D9=0,"",F9/D9)</f>
        <v/>
      </c>
      <c r="F9" s="398"/>
      <c r="G9" s="466"/>
      <c r="H9" s="397" t="str">
        <f t="shared" ref="H9:H26" si="1">IF(G9=0,"",I9/G9)</f>
        <v/>
      </c>
      <c r="I9" s="479"/>
      <c r="J9" s="465"/>
      <c r="K9" s="397"/>
      <c r="L9" s="397"/>
      <c r="M9" s="397" t="str">
        <f t="shared" ref="M9:M27" si="2">IF(I9=0,"",(L9-I9))</f>
        <v/>
      </c>
      <c r="N9" s="397" t="str">
        <f t="shared" ref="N9:N28" si="3">IF(I9=0,"",(L9-I9)/I9*100)</f>
        <v/>
      </c>
      <c r="O9" s="468"/>
    </row>
    <row r="10" customHeight="1" spans="1:15">
      <c r="A10" s="418"/>
      <c r="B10" s="421"/>
      <c r="C10" s="464"/>
      <c r="D10" s="465"/>
      <c r="E10" s="397" t="str">
        <f t="shared" si="0"/>
        <v/>
      </c>
      <c r="F10" s="398"/>
      <c r="G10" s="466"/>
      <c r="H10" s="397" t="str">
        <f t="shared" si="1"/>
        <v/>
      </c>
      <c r="I10" s="479"/>
      <c r="J10" s="465"/>
      <c r="K10" s="397"/>
      <c r="L10" s="397"/>
      <c r="M10" s="397" t="str">
        <f t="shared" si="2"/>
        <v/>
      </c>
      <c r="N10" s="397" t="str">
        <f t="shared" si="3"/>
        <v/>
      </c>
      <c r="O10" s="468"/>
    </row>
    <row r="11" customHeight="1" spans="1:15">
      <c r="A11" s="418"/>
      <c r="B11" s="421"/>
      <c r="C11" s="464"/>
      <c r="D11" s="465"/>
      <c r="E11" s="397" t="str">
        <f t="shared" si="0"/>
        <v/>
      </c>
      <c r="F11" s="398"/>
      <c r="G11" s="466"/>
      <c r="H11" s="397" t="str">
        <f t="shared" si="1"/>
        <v/>
      </c>
      <c r="I11" s="479"/>
      <c r="J11" s="465"/>
      <c r="K11" s="397"/>
      <c r="L11" s="397"/>
      <c r="M11" s="397" t="str">
        <f t="shared" si="2"/>
        <v/>
      </c>
      <c r="N11" s="397" t="str">
        <f t="shared" si="3"/>
        <v/>
      </c>
      <c r="O11" s="468"/>
    </row>
    <row r="12" customHeight="1" spans="1:15">
      <c r="A12" s="418"/>
      <c r="B12" s="421"/>
      <c r="C12" s="464"/>
      <c r="D12" s="465"/>
      <c r="E12" s="397" t="str">
        <f t="shared" si="0"/>
        <v/>
      </c>
      <c r="F12" s="398"/>
      <c r="G12" s="466"/>
      <c r="H12" s="397" t="str">
        <f t="shared" si="1"/>
        <v/>
      </c>
      <c r="I12" s="479"/>
      <c r="J12" s="465"/>
      <c r="K12" s="397"/>
      <c r="L12" s="397"/>
      <c r="M12" s="397" t="str">
        <f t="shared" si="2"/>
        <v/>
      </c>
      <c r="N12" s="397" t="str">
        <f t="shared" si="3"/>
        <v/>
      </c>
      <c r="O12" s="468"/>
    </row>
    <row r="13" customHeight="1" spans="1:15">
      <c r="A13" s="418"/>
      <c r="B13" s="421"/>
      <c r="C13" s="464"/>
      <c r="D13" s="465"/>
      <c r="E13" s="397" t="str">
        <f t="shared" si="0"/>
        <v/>
      </c>
      <c r="F13" s="398"/>
      <c r="G13" s="466"/>
      <c r="H13" s="397" t="str">
        <f t="shared" si="1"/>
        <v/>
      </c>
      <c r="I13" s="479"/>
      <c r="J13" s="465"/>
      <c r="K13" s="397"/>
      <c r="L13" s="397"/>
      <c r="M13" s="397" t="str">
        <f t="shared" si="2"/>
        <v/>
      </c>
      <c r="N13" s="397" t="str">
        <f t="shared" si="3"/>
        <v/>
      </c>
      <c r="O13" s="468"/>
    </row>
    <row r="14" customHeight="1" spans="1:15">
      <c r="A14" s="418"/>
      <c r="B14" s="421"/>
      <c r="C14" s="464"/>
      <c r="D14" s="465"/>
      <c r="E14" s="397" t="str">
        <f t="shared" si="0"/>
        <v/>
      </c>
      <c r="F14" s="398"/>
      <c r="G14" s="466"/>
      <c r="H14" s="397" t="str">
        <f t="shared" si="1"/>
        <v/>
      </c>
      <c r="I14" s="479"/>
      <c r="J14" s="465"/>
      <c r="K14" s="397"/>
      <c r="L14" s="397"/>
      <c r="M14" s="397" t="str">
        <f t="shared" si="2"/>
        <v/>
      </c>
      <c r="N14" s="397" t="str">
        <f t="shared" si="3"/>
        <v/>
      </c>
      <c r="O14" s="468"/>
    </row>
    <row r="15" customHeight="1" spans="1:15">
      <c r="A15" s="418"/>
      <c r="B15" s="421"/>
      <c r="C15" s="464"/>
      <c r="D15" s="465"/>
      <c r="E15" s="397" t="str">
        <f t="shared" si="0"/>
        <v/>
      </c>
      <c r="F15" s="398"/>
      <c r="G15" s="466"/>
      <c r="H15" s="397" t="str">
        <f t="shared" si="1"/>
        <v/>
      </c>
      <c r="I15" s="479"/>
      <c r="J15" s="465"/>
      <c r="K15" s="397"/>
      <c r="L15" s="397"/>
      <c r="M15" s="397" t="str">
        <f t="shared" si="2"/>
        <v/>
      </c>
      <c r="N15" s="397" t="str">
        <f t="shared" si="3"/>
        <v/>
      </c>
      <c r="O15" s="468"/>
    </row>
    <row r="16" customHeight="1" spans="1:15">
      <c r="A16" s="418"/>
      <c r="B16" s="421"/>
      <c r="C16" s="464"/>
      <c r="D16" s="465"/>
      <c r="E16" s="397" t="str">
        <f t="shared" si="0"/>
        <v/>
      </c>
      <c r="F16" s="398"/>
      <c r="G16" s="466"/>
      <c r="H16" s="397" t="str">
        <f t="shared" si="1"/>
        <v/>
      </c>
      <c r="I16" s="479"/>
      <c r="J16" s="465"/>
      <c r="K16" s="397"/>
      <c r="L16" s="397"/>
      <c r="M16" s="397" t="str">
        <f t="shared" si="2"/>
        <v/>
      </c>
      <c r="N16" s="397" t="str">
        <f t="shared" si="3"/>
        <v/>
      </c>
      <c r="O16" s="468"/>
    </row>
    <row r="17" customHeight="1" spans="1:15">
      <c r="A17" s="418"/>
      <c r="B17" s="421"/>
      <c r="C17" s="464"/>
      <c r="D17" s="465"/>
      <c r="E17" s="397" t="str">
        <f t="shared" si="0"/>
        <v/>
      </c>
      <c r="F17" s="398"/>
      <c r="G17" s="466"/>
      <c r="H17" s="397" t="str">
        <f t="shared" si="1"/>
        <v/>
      </c>
      <c r="I17" s="479"/>
      <c r="J17" s="465"/>
      <c r="K17" s="397"/>
      <c r="L17" s="397"/>
      <c r="M17" s="397" t="str">
        <f t="shared" si="2"/>
        <v/>
      </c>
      <c r="N17" s="397" t="str">
        <f t="shared" si="3"/>
        <v/>
      </c>
      <c r="O17" s="468"/>
    </row>
    <row r="18" customHeight="1" spans="1:15">
      <c r="A18" s="418"/>
      <c r="B18" s="421"/>
      <c r="C18" s="464"/>
      <c r="D18" s="465"/>
      <c r="E18" s="397" t="str">
        <f t="shared" si="0"/>
        <v/>
      </c>
      <c r="F18" s="398"/>
      <c r="G18" s="466"/>
      <c r="H18" s="397" t="str">
        <f t="shared" si="1"/>
        <v/>
      </c>
      <c r="I18" s="479"/>
      <c r="J18" s="465"/>
      <c r="K18" s="397"/>
      <c r="L18" s="397"/>
      <c r="M18" s="397" t="str">
        <f t="shared" si="2"/>
        <v/>
      </c>
      <c r="N18" s="397" t="str">
        <f t="shared" si="3"/>
        <v/>
      </c>
      <c r="O18" s="468"/>
    </row>
    <row r="19" customHeight="1" spans="1:15">
      <c r="A19" s="418"/>
      <c r="B19" s="421"/>
      <c r="C19" s="464"/>
      <c r="D19" s="465"/>
      <c r="E19" s="397" t="str">
        <f t="shared" si="0"/>
        <v/>
      </c>
      <c r="F19" s="398"/>
      <c r="G19" s="466"/>
      <c r="H19" s="397" t="str">
        <f t="shared" si="1"/>
        <v/>
      </c>
      <c r="I19" s="479"/>
      <c r="J19" s="465"/>
      <c r="K19" s="397"/>
      <c r="L19" s="397"/>
      <c r="M19" s="397" t="str">
        <f t="shared" si="2"/>
        <v/>
      </c>
      <c r="N19" s="397" t="str">
        <f t="shared" si="3"/>
        <v/>
      </c>
      <c r="O19" s="468"/>
    </row>
    <row r="20" customHeight="1" spans="1:15">
      <c r="A20" s="418"/>
      <c r="B20" s="421"/>
      <c r="C20" s="464"/>
      <c r="D20" s="465"/>
      <c r="E20" s="397" t="str">
        <f t="shared" si="0"/>
        <v/>
      </c>
      <c r="F20" s="398"/>
      <c r="G20" s="466"/>
      <c r="H20" s="397" t="str">
        <f t="shared" si="1"/>
        <v/>
      </c>
      <c r="I20" s="479"/>
      <c r="J20" s="465"/>
      <c r="K20" s="397"/>
      <c r="L20" s="397"/>
      <c r="M20" s="397" t="str">
        <f t="shared" si="2"/>
        <v/>
      </c>
      <c r="N20" s="397" t="str">
        <f t="shared" si="3"/>
        <v/>
      </c>
      <c r="O20" s="468"/>
    </row>
    <row r="21" customHeight="1" spans="1:15">
      <c r="A21" s="418"/>
      <c r="B21" s="421"/>
      <c r="C21" s="464"/>
      <c r="D21" s="465"/>
      <c r="E21" s="397" t="str">
        <f t="shared" si="0"/>
        <v/>
      </c>
      <c r="F21" s="398"/>
      <c r="G21" s="466"/>
      <c r="H21" s="397" t="str">
        <f t="shared" si="1"/>
        <v/>
      </c>
      <c r="I21" s="479"/>
      <c r="J21" s="465"/>
      <c r="K21" s="397"/>
      <c r="L21" s="397"/>
      <c r="M21" s="397" t="str">
        <f t="shared" si="2"/>
        <v/>
      </c>
      <c r="N21" s="397" t="str">
        <f t="shared" si="3"/>
        <v/>
      </c>
      <c r="O21" s="468"/>
    </row>
    <row r="22" customHeight="1" spans="1:15">
      <c r="A22" s="418"/>
      <c r="B22" s="421"/>
      <c r="C22" s="464"/>
      <c r="D22" s="465"/>
      <c r="E22" s="397" t="str">
        <f t="shared" si="0"/>
        <v/>
      </c>
      <c r="F22" s="398"/>
      <c r="G22" s="466"/>
      <c r="H22" s="397" t="str">
        <f t="shared" si="1"/>
        <v/>
      </c>
      <c r="I22" s="479"/>
      <c r="J22" s="465"/>
      <c r="K22" s="397"/>
      <c r="L22" s="397"/>
      <c r="M22" s="397" t="str">
        <f t="shared" si="2"/>
        <v/>
      </c>
      <c r="N22" s="397" t="str">
        <f t="shared" si="3"/>
        <v/>
      </c>
      <c r="O22" s="468"/>
    </row>
    <row r="23" customHeight="1" spans="1:15">
      <c r="A23" s="418"/>
      <c r="B23" s="421"/>
      <c r="C23" s="464"/>
      <c r="D23" s="465"/>
      <c r="E23" s="397" t="str">
        <f t="shared" si="0"/>
        <v/>
      </c>
      <c r="F23" s="398"/>
      <c r="G23" s="466"/>
      <c r="H23" s="397" t="str">
        <f t="shared" si="1"/>
        <v/>
      </c>
      <c r="I23" s="479"/>
      <c r="J23" s="465"/>
      <c r="K23" s="397"/>
      <c r="L23" s="397"/>
      <c r="M23" s="397" t="str">
        <f t="shared" si="2"/>
        <v/>
      </c>
      <c r="N23" s="397" t="str">
        <f t="shared" si="3"/>
        <v/>
      </c>
      <c r="O23" s="468"/>
    </row>
    <row r="24" customHeight="1" spans="1:15">
      <c r="A24" s="418"/>
      <c r="B24" s="421"/>
      <c r="C24" s="464"/>
      <c r="D24" s="465"/>
      <c r="E24" s="397" t="str">
        <f t="shared" si="0"/>
        <v/>
      </c>
      <c r="F24" s="398"/>
      <c r="G24" s="466"/>
      <c r="H24" s="397" t="str">
        <f t="shared" si="1"/>
        <v/>
      </c>
      <c r="I24" s="479"/>
      <c r="J24" s="465"/>
      <c r="K24" s="397"/>
      <c r="L24" s="397"/>
      <c r="M24" s="397" t="str">
        <f t="shared" si="2"/>
        <v/>
      </c>
      <c r="N24" s="397" t="str">
        <f t="shared" si="3"/>
        <v/>
      </c>
      <c r="O24" s="468"/>
    </row>
    <row r="25" customHeight="1" spans="1:15">
      <c r="A25" s="418"/>
      <c r="B25" s="421"/>
      <c r="C25" s="464"/>
      <c r="D25" s="465"/>
      <c r="E25" s="397" t="str">
        <f t="shared" si="0"/>
        <v/>
      </c>
      <c r="F25" s="398"/>
      <c r="G25" s="466"/>
      <c r="H25" s="397" t="str">
        <f t="shared" si="1"/>
        <v/>
      </c>
      <c r="I25" s="479"/>
      <c r="J25" s="465"/>
      <c r="K25" s="397"/>
      <c r="L25" s="397"/>
      <c r="M25" s="397" t="str">
        <f t="shared" si="2"/>
        <v/>
      </c>
      <c r="N25" s="397" t="str">
        <f t="shared" si="3"/>
        <v/>
      </c>
      <c r="O25" s="468"/>
    </row>
    <row r="26" customHeight="1" spans="1:15">
      <c r="A26" s="418"/>
      <c r="B26" s="421"/>
      <c r="C26" s="464"/>
      <c r="D26" s="465"/>
      <c r="E26" s="397" t="str">
        <f t="shared" si="0"/>
        <v/>
      </c>
      <c r="F26" s="398"/>
      <c r="G26" s="466"/>
      <c r="H26" s="397" t="str">
        <f t="shared" si="1"/>
        <v/>
      </c>
      <c r="I26" s="479"/>
      <c r="J26" s="465"/>
      <c r="K26" s="397"/>
      <c r="L26" s="397"/>
      <c r="M26" s="397" t="str">
        <f t="shared" si="2"/>
        <v/>
      </c>
      <c r="N26" s="397" t="str">
        <f t="shared" si="3"/>
        <v/>
      </c>
      <c r="O26" s="468"/>
    </row>
    <row r="27" customHeight="1" spans="1:15">
      <c r="A27" s="425"/>
      <c r="B27" s="425"/>
      <c r="C27" s="425"/>
      <c r="D27" s="425"/>
      <c r="E27" s="469"/>
      <c r="F27" s="398"/>
      <c r="G27" s="561"/>
      <c r="H27" s="469"/>
      <c r="I27" s="561"/>
      <c r="J27" s="425"/>
      <c r="K27" s="425"/>
      <c r="L27" s="561"/>
      <c r="M27" s="397" t="str">
        <f t="shared" si="2"/>
        <v/>
      </c>
      <c r="N27" s="397" t="str">
        <f t="shared" si="3"/>
        <v/>
      </c>
      <c r="O27" s="468"/>
    </row>
    <row r="28" customHeight="1" spans="1:15">
      <c r="A28" s="401" t="s">
        <v>632</v>
      </c>
      <c r="B28" s="393"/>
      <c r="C28" s="425"/>
      <c r="D28" s="465"/>
      <c r="E28" s="397"/>
      <c r="F28" s="398">
        <f>SUM(F8:F27)</f>
        <v>0</v>
      </c>
      <c r="G28" s="562"/>
      <c r="H28" s="397"/>
      <c r="I28" s="402">
        <f>SUM(I8:I27)</f>
        <v>0</v>
      </c>
      <c r="J28" s="454"/>
      <c r="K28" s="402"/>
      <c r="L28" s="402">
        <f>SUM(L8:L27)</f>
        <v>0</v>
      </c>
      <c r="M28" s="402">
        <f>L28-I28</f>
        <v>0</v>
      </c>
      <c r="N28" s="402" t="str">
        <f t="shared" si="3"/>
        <v/>
      </c>
      <c r="O28" s="563"/>
    </row>
    <row r="29" customHeight="1" spans="1:15">
      <c r="A29" s="406" t="e">
        <f>#REF!&amp;#REF!</f>
        <v>#REF!</v>
      </c>
      <c r="G29" s="384"/>
      <c r="H29" s="384"/>
      <c r="J29" s="384" t="e">
        <f>"评估人员："&amp;#REF!</f>
        <v>#REF!</v>
      </c>
      <c r="O29" s="480"/>
    </row>
    <row r="30" customHeight="1" spans="1:1">
      <c r="A30" s="406" t="e">
        <f>CONCATENATE(#REF!,#REF!,#REF!,#REF!,#REF!,#REF!,#REF!)</f>
        <v>#REF!</v>
      </c>
    </row>
  </sheetData>
  <sheetProtection formatCells="0" formatColumns="0" formatRows="0" insertRows="0" insertColumns="0" deleteColumns="0" deleteRows="0" sort="0" autoFilter="0"/>
  <mergeCells count="12">
    <mergeCell ref="A2:O2"/>
    <mergeCell ref="A3:O3"/>
    <mergeCell ref="D6:F6"/>
    <mergeCell ref="G6:I6"/>
    <mergeCell ref="J6:L6"/>
    <mergeCell ref="A28:B28"/>
    <mergeCell ref="A6:A7"/>
    <mergeCell ref="B6:B7"/>
    <mergeCell ref="C6:C7"/>
    <mergeCell ref="M6:M7"/>
    <mergeCell ref="N6:N7"/>
    <mergeCell ref="O6:O7"/>
  </mergeCells>
  <hyperlinks>
    <hyperlink ref="A1" location="索引目录!E18" display="返回索引页"/>
    <hyperlink ref="B1" location="'3-9存货汇总'!B6" display="返回"/>
  </hyperlinks>
  <printOptions horizontalCentered="1"/>
  <pageMargins left="0.748031496062992" right="0.748031496062992" top="0.905511811023622" bottom="0.826771653543307" header="1.22047244094488" footer="0.511811023622047"/>
  <pageSetup paperSize="9" scale="73" fitToHeight="0" orientation="landscape"/>
  <headerFooter alignWithMargins="0">
    <oddHeader>&amp;R&amp;"宋体,常规"&amp;10共&amp;"Times New Roman,常规"&amp;N&amp;"宋体,常规"页第&amp;"Times New Roman,常规"&amp;P&amp;"宋体,常规"页</oddHead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Q792"/>
  <sheetViews>
    <sheetView topLeftCell="C1" workbookViewId="0">
      <selection activeCell="D56" sqref="D56"/>
    </sheetView>
  </sheetViews>
  <sheetFormatPr defaultColWidth="9" defaultRowHeight="15.75" customHeight="1"/>
  <cols>
    <col min="1" max="1" width="4.75" style="379" customWidth="1"/>
    <col min="2" max="3" width="14.625" style="157" customWidth="1"/>
    <col min="4" max="4" width="4.5" style="157" customWidth="1"/>
    <col min="5" max="5" width="9.375" style="157" hidden="1" customWidth="1" outlineLevel="1"/>
    <col min="6" max="6" width="7.25" style="157" hidden="1" customWidth="1" outlineLevel="1"/>
    <col min="7" max="7" width="12.75" style="157" hidden="1" customWidth="1" outlineLevel="1"/>
    <col min="8" max="8" width="7.25" style="508" customWidth="1" collapsed="1"/>
    <col min="9" max="9" width="10.375" style="493" customWidth="1"/>
    <col min="10" max="10" width="10.125" style="493" customWidth="1"/>
    <col min="11" max="11" width="14.125" style="493" customWidth="1"/>
    <col min="12" max="12" width="9.375" style="157" customWidth="1"/>
    <col min="13" max="13" width="10.125" style="157" customWidth="1"/>
    <col min="14" max="14" width="14" style="157" customWidth="1"/>
    <col min="15" max="15" width="8.625" style="157" customWidth="1"/>
    <col min="16" max="16" width="7.75" style="157" customWidth="1"/>
    <col min="17" max="17" width="7.875" style="157" customWidth="1"/>
    <col min="18" max="16384" width="9" style="157"/>
  </cols>
  <sheetData>
    <row r="1" spans="1:17">
      <c r="A1" s="158" t="s">
        <v>207</v>
      </c>
      <c r="B1" s="483" t="s">
        <v>479</v>
      </c>
      <c r="C1" s="483"/>
      <c r="D1" s="160"/>
      <c r="E1" s="160"/>
      <c r="F1" s="160"/>
      <c r="G1" s="160"/>
      <c r="H1" s="494"/>
      <c r="I1" s="160"/>
      <c r="J1" s="160"/>
      <c r="K1" s="160"/>
      <c r="L1" s="160"/>
      <c r="M1" s="160"/>
      <c r="N1" s="160"/>
      <c r="O1" s="160"/>
      <c r="P1" s="160"/>
      <c r="Q1" s="160"/>
    </row>
    <row r="2" s="154" customFormat="1" ht="30" customHeight="1" spans="1:17">
      <c r="A2" s="382" t="s">
        <v>673</v>
      </c>
      <c r="B2" s="382"/>
      <c r="C2" s="382"/>
      <c r="D2" s="382"/>
      <c r="E2" s="382"/>
      <c r="F2" s="382"/>
      <c r="G2" s="382"/>
      <c r="H2" s="382"/>
      <c r="I2" s="382"/>
      <c r="J2" s="382"/>
      <c r="K2" s="382"/>
      <c r="L2" s="382"/>
      <c r="M2" s="382"/>
      <c r="N2" s="382"/>
      <c r="O2" s="382"/>
      <c r="P2" s="382"/>
      <c r="Q2" s="382"/>
    </row>
    <row r="3" ht="14.1" customHeight="1" spans="1:17">
      <c r="A3" s="383" t="e">
        <f>CONCATENATE(#REF!,#REF!,#REF!,#REF!,#REF!,#REF!,#REF!)</f>
        <v>#REF!</v>
      </c>
      <c r="B3" s="383"/>
      <c r="C3" s="383"/>
      <c r="D3" s="383"/>
      <c r="E3" s="383"/>
      <c r="F3" s="383"/>
      <c r="G3" s="383"/>
      <c r="H3" s="383"/>
      <c r="I3" s="383"/>
      <c r="J3" s="383"/>
      <c r="K3" s="383"/>
      <c r="L3" s="383"/>
      <c r="M3" s="383"/>
      <c r="N3" s="383"/>
      <c r="O3" s="383"/>
      <c r="P3" s="383"/>
      <c r="Q3" s="383"/>
    </row>
    <row r="4" ht="14.1" customHeight="1" spans="1:17">
      <c r="A4" s="383"/>
      <c r="B4" s="383"/>
      <c r="C4" s="383"/>
      <c r="D4" s="383"/>
      <c r="E4" s="383"/>
      <c r="F4" s="383"/>
      <c r="G4" s="383"/>
      <c r="H4" s="495"/>
      <c r="I4" s="383"/>
      <c r="J4" s="383"/>
      <c r="K4" s="383"/>
      <c r="L4" s="383"/>
      <c r="M4" s="383"/>
      <c r="N4" s="383"/>
      <c r="O4" s="383"/>
      <c r="P4" s="383"/>
      <c r="Q4" s="407" t="s">
        <v>674</v>
      </c>
    </row>
    <row r="5" customHeight="1" spans="1:17">
      <c r="A5" s="384" t="e">
        <f>#REF!&amp;#REF!</f>
        <v>#REF!</v>
      </c>
      <c r="Q5" s="408" t="s">
        <v>236</v>
      </c>
    </row>
    <row r="6" s="379" customFormat="1" customHeight="1" spans="1:17">
      <c r="A6" s="385" t="s">
        <v>312</v>
      </c>
      <c r="B6" s="385" t="s">
        <v>675</v>
      </c>
      <c r="C6" s="386" t="s">
        <v>676</v>
      </c>
      <c r="D6" s="458" t="s">
        <v>668</v>
      </c>
      <c r="E6" s="385" t="s">
        <v>483</v>
      </c>
      <c r="F6" s="390"/>
      <c r="G6" s="387"/>
      <c r="H6" s="553" t="s">
        <v>677</v>
      </c>
      <c r="I6" s="459" t="s">
        <v>346</v>
      </c>
      <c r="J6" s="459"/>
      <c r="K6" s="472"/>
      <c r="L6" s="401" t="s">
        <v>484</v>
      </c>
      <c r="M6" s="388"/>
      <c r="N6" s="393"/>
      <c r="O6" s="386" t="s">
        <v>485</v>
      </c>
      <c r="P6" s="385" t="s">
        <v>555</v>
      </c>
      <c r="Q6" s="385" t="s">
        <v>340</v>
      </c>
    </row>
    <row r="7" s="379" customFormat="1" customHeight="1" spans="1:17">
      <c r="A7" s="390"/>
      <c r="B7" s="390"/>
      <c r="C7" s="391"/>
      <c r="D7" s="460"/>
      <c r="E7" s="385" t="s">
        <v>669</v>
      </c>
      <c r="F7" s="385" t="s">
        <v>670</v>
      </c>
      <c r="G7" s="392" t="s">
        <v>280</v>
      </c>
      <c r="H7" s="554"/>
      <c r="I7" s="393" t="s">
        <v>669</v>
      </c>
      <c r="J7" s="385" t="s">
        <v>670</v>
      </c>
      <c r="K7" s="385" t="s">
        <v>280</v>
      </c>
      <c r="L7" s="386" t="s">
        <v>671</v>
      </c>
      <c r="M7" s="385" t="s">
        <v>672</v>
      </c>
      <c r="N7" s="385" t="s">
        <v>280</v>
      </c>
      <c r="O7" s="391"/>
      <c r="P7" s="390"/>
      <c r="Q7" s="390"/>
    </row>
    <row r="8" s="481" customFormat="1" customHeight="1" spans="1:17">
      <c r="A8" s="400">
        <v>1</v>
      </c>
      <c r="B8" s="555"/>
      <c r="C8" s="555"/>
      <c r="D8" s="556"/>
      <c r="E8" s="465"/>
      <c r="F8" s="149"/>
      <c r="G8" s="149"/>
      <c r="H8" s="557"/>
      <c r="I8" s="465"/>
      <c r="J8" s="149"/>
      <c r="K8" s="149"/>
      <c r="L8" s="465"/>
      <c r="M8" s="149"/>
      <c r="N8" s="149"/>
      <c r="O8" s="397" t="str">
        <f>IF(K8=0,"",(N8-K8))</f>
        <v/>
      </c>
      <c r="P8" s="397" t="str">
        <f>IF(K8=0,"",(N8-K8)/K8*100)</f>
        <v/>
      </c>
      <c r="Q8" s="425"/>
    </row>
    <row r="9" customHeight="1" spans="1:17">
      <c r="A9" s="390">
        <v>2</v>
      </c>
      <c r="B9" s="555"/>
      <c r="C9" s="555"/>
      <c r="D9" s="556"/>
      <c r="E9" s="465"/>
      <c r="F9" s="149"/>
      <c r="G9" s="149"/>
      <c r="H9" s="557"/>
      <c r="I9" s="465"/>
      <c r="J9" s="149"/>
      <c r="K9" s="149"/>
      <c r="L9" s="465"/>
      <c r="M9" s="149"/>
      <c r="N9" s="149"/>
      <c r="O9" s="397" t="str">
        <f t="shared" ref="O9:O19" si="0">IF(K9=0,"",(N9-K9))</f>
        <v/>
      </c>
      <c r="P9" s="397" t="str">
        <f t="shared" ref="P9:P19" si="1">IF(K9=0,"",(N9-K9)/K9*100)</f>
        <v/>
      </c>
      <c r="Q9" s="425"/>
    </row>
    <row r="10" customHeight="1" spans="1:17">
      <c r="A10" s="390">
        <v>3</v>
      </c>
      <c r="B10" s="555"/>
      <c r="C10" s="555"/>
      <c r="D10" s="556"/>
      <c r="E10" s="465"/>
      <c r="F10" s="149"/>
      <c r="G10" s="149"/>
      <c r="H10" s="557"/>
      <c r="I10" s="465"/>
      <c r="J10" s="149"/>
      <c r="K10" s="149"/>
      <c r="L10" s="465"/>
      <c r="M10" s="149"/>
      <c r="N10" s="149"/>
      <c r="O10" s="397" t="str">
        <f t="shared" si="0"/>
        <v/>
      </c>
      <c r="P10" s="397" t="str">
        <f t="shared" si="1"/>
        <v/>
      </c>
      <c r="Q10" s="425"/>
    </row>
    <row r="11" customHeight="1" spans="1:17">
      <c r="A11" s="390">
        <v>4</v>
      </c>
      <c r="B11" s="555"/>
      <c r="C11" s="555"/>
      <c r="D11" s="556"/>
      <c r="E11" s="465"/>
      <c r="F11" s="149"/>
      <c r="G11" s="149"/>
      <c r="H11" s="557"/>
      <c r="I11" s="465"/>
      <c r="J11" s="149"/>
      <c r="K11" s="149"/>
      <c r="L11" s="465"/>
      <c r="M11" s="149"/>
      <c r="N11" s="149"/>
      <c r="O11" s="397" t="str">
        <f t="shared" si="0"/>
        <v/>
      </c>
      <c r="P11" s="397" t="str">
        <f t="shared" si="1"/>
        <v/>
      </c>
      <c r="Q11" s="425"/>
    </row>
    <row r="12" customHeight="1" spans="1:17">
      <c r="A12" s="390">
        <v>5</v>
      </c>
      <c r="B12" s="555"/>
      <c r="C12" s="555"/>
      <c r="D12" s="556"/>
      <c r="E12" s="465"/>
      <c r="F12" s="149"/>
      <c r="G12" s="149"/>
      <c r="H12" s="557"/>
      <c r="I12" s="465"/>
      <c r="J12" s="149"/>
      <c r="K12" s="149"/>
      <c r="L12" s="465"/>
      <c r="M12" s="149"/>
      <c r="N12" s="149"/>
      <c r="O12" s="397" t="str">
        <f t="shared" si="0"/>
        <v/>
      </c>
      <c r="P12" s="397" t="str">
        <f t="shared" si="1"/>
        <v/>
      </c>
      <c r="Q12" s="425"/>
    </row>
    <row r="13" customHeight="1" spans="1:17">
      <c r="A13" s="390">
        <v>6</v>
      </c>
      <c r="B13" s="555"/>
      <c r="C13" s="555"/>
      <c r="D13" s="556"/>
      <c r="E13" s="465"/>
      <c r="F13" s="149"/>
      <c r="G13" s="149"/>
      <c r="H13" s="557"/>
      <c r="I13" s="465"/>
      <c r="J13" s="149"/>
      <c r="K13" s="149"/>
      <c r="L13" s="465"/>
      <c r="M13" s="149"/>
      <c r="N13" s="149"/>
      <c r="O13" s="397" t="str">
        <f t="shared" si="0"/>
        <v/>
      </c>
      <c r="P13" s="397" t="str">
        <f t="shared" si="1"/>
        <v/>
      </c>
      <c r="Q13" s="425"/>
    </row>
    <row r="14" customHeight="1" spans="1:17">
      <c r="A14" s="390">
        <v>7</v>
      </c>
      <c r="B14" s="555"/>
      <c r="C14" s="555"/>
      <c r="D14" s="556"/>
      <c r="E14" s="465"/>
      <c r="F14" s="149"/>
      <c r="G14" s="558"/>
      <c r="H14" s="557"/>
      <c r="I14" s="465"/>
      <c r="J14" s="149"/>
      <c r="K14" s="558"/>
      <c r="L14" s="465"/>
      <c r="M14" s="149"/>
      <c r="N14" s="558"/>
      <c r="O14" s="397" t="str">
        <f t="shared" si="0"/>
        <v/>
      </c>
      <c r="P14" s="397" t="str">
        <f t="shared" si="1"/>
        <v/>
      </c>
      <c r="Q14" s="425"/>
    </row>
    <row r="15" customHeight="1" spans="1:17">
      <c r="A15" s="390">
        <v>8</v>
      </c>
      <c r="B15" s="555"/>
      <c r="C15" s="555"/>
      <c r="D15" s="556"/>
      <c r="E15" s="465"/>
      <c r="F15" s="149"/>
      <c r="G15" s="149"/>
      <c r="H15" s="557"/>
      <c r="I15" s="465"/>
      <c r="J15" s="149"/>
      <c r="K15" s="149"/>
      <c r="L15" s="465"/>
      <c r="M15" s="149"/>
      <c r="N15" s="149"/>
      <c r="O15" s="397" t="str">
        <f t="shared" si="0"/>
        <v/>
      </c>
      <c r="P15" s="397" t="str">
        <f t="shared" si="1"/>
        <v/>
      </c>
      <c r="Q15" s="425"/>
    </row>
    <row r="16" customHeight="1" spans="1:17">
      <c r="A16" s="390">
        <v>9</v>
      </c>
      <c r="B16" s="555"/>
      <c r="C16" s="555"/>
      <c r="D16" s="556"/>
      <c r="E16" s="465"/>
      <c r="F16" s="149"/>
      <c r="G16" s="149"/>
      <c r="H16" s="557"/>
      <c r="I16" s="465"/>
      <c r="J16" s="149"/>
      <c r="K16" s="149"/>
      <c r="L16" s="465"/>
      <c r="M16" s="149"/>
      <c r="N16" s="149"/>
      <c r="O16" s="397" t="str">
        <f t="shared" si="0"/>
        <v/>
      </c>
      <c r="P16" s="397" t="str">
        <f t="shared" si="1"/>
        <v/>
      </c>
      <c r="Q16" s="425"/>
    </row>
    <row r="17" customHeight="1" spans="1:17">
      <c r="A17" s="390">
        <v>10</v>
      </c>
      <c r="B17" s="555"/>
      <c r="C17" s="555"/>
      <c r="D17" s="556"/>
      <c r="E17" s="465"/>
      <c r="F17" s="149"/>
      <c r="G17" s="149"/>
      <c r="H17" s="557"/>
      <c r="I17" s="465"/>
      <c r="J17" s="149"/>
      <c r="K17" s="149"/>
      <c r="L17" s="465"/>
      <c r="M17" s="149"/>
      <c r="N17" s="149"/>
      <c r="O17" s="397" t="str">
        <f t="shared" si="0"/>
        <v/>
      </c>
      <c r="P17" s="397" t="str">
        <f t="shared" si="1"/>
        <v/>
      </c>
      <c r="Q17" s="425"/>
    </row>
    <row r="18" customHeight="1" spans="1:17">
      <c r="A18" s="390">
        <v>11</v>
      </c>
      <c r="B18" s="555"/>
      <c r="C18" s="555"/>
      <c r="D18" s="556"/>
      <c r="E18" s="465"/>
      <c r="F18" s="149"/>
      <c r="G18" s="149"/>
      <c r="H18" s="557"/>
      <c r="I18" s="465"/>
      <c r="J18" s="149"/>
      <c r="K18" s="149"/>
      <c r="L18" s="465"/>
      <c r="M18" s="149"/>
      <c r="N18" s="149"/>
      <c r="O18" s="397" t="str">
        <f t="shared" si="0"/>
        <v/>
      </c>
      <c r="P18" s="397" t="str">
        <f t="shared" si="1"/>
        <v/>
      </c>
      <c r="Q18" s="425"/>
    </row>
    <row r="19" customHeight="1" spans="1:17">
      <c r="A19" s="390">
        <v>12</v>
      </c>
      <c r="B19" s="555"/>
      <c r="C19" s="555"/>
      <c r="D19" s="556"/>
      <c r="E19" s="465"/>
      <c r="F19" s="149"/>
      <c r="G19" s="149"/>
      <c r="H19" s="557"/>
      <c r="I19" s="465"/>
      <c r="J19" s="149"/>
      <c r="K19" s="149"/>
      <c r="L19" s="465"/>
      <c r="M19" s="149"/>
      <c r="N19" s="149"/>
      <c r="O19" s="397" t="str">
        <f t="shared" si="0"/>
        <v/>
      </c>
      <c r="P19" s="397" t="str">
        <f t="shared" si="1"/>
        <v/>
      </c>
      <c r="Q19" s="425"/>
    </row>
    <row r="20" customHeight="1" spans="1:17">
      <c r="A20" s="390">
        <v>13</v>
      </c>
      <c r="B20" s="555"/>
      <c r="C20" s="555"/>
      <c r="D20" s="556"/>
      <c r="E20" s="465"/>
      <c r="F20" s="149"/>
      <c r="G20" s="149"/>
      <c r="H20" s="557"/>
      <c r="I20" s="465"/>
      <c r="J20" s="149"/>
      <c r="K20" s="149"/>
      <c r="L20" s="465"/>
      <c r="M20" s="149"/>
      <c r="N20" s="149"/>
      <c r="O20" s="397" t="str">
        <f t="shared" ref="O20:O83" si="2">IF(K20=0,"",(N20-K20))</f>
        <v/>
      </c>
      <c r="P20" s="397" t="str">
        <f t="shared" ref="P20:P83" si="3">IF(K20=0,"",(N20-K20)/K20*100)</f>
        <v/>
      </c>
      <c r="Q20" s="425"/>
    </row>
    <row r="21" customHeight="1" spans="1:17">
      <c r="A21" s="390">
        <v>14</v>
      </c>
      <c r="B21" s="555"/>
      <c r="C21" s="555"/>
      <c r="D21" s="556"/>
      <c r="E21" s="465"/>
      <c r="F21" s="149"/>
      <c r="G21" s="149"/>
      <c r="H21" s="557"/>
      <c r="I21" s="465"/>
      <c r="J21" s="149"/>
      <c r="K21" s="149"/>
      <c r="L21" s="465"/>
      <c r="M21" s="149"/>
      <c r="N21" s="149"/>
      <c r="O21" s="397" t="str">
        <f t="shared" si="2"/>
        <v/>
      </c>
      <c r="P21" s="397" t="str">
        <f t="shared" si="3"/>
        <v/>
      </c>
      <c r="Q21" s="425"/>
    </row>
    <row r="22" customHeight="1" spans="1:17">
      <c r="A22" s="390">
        <v>15</v>
      </c>
      <c r="B22" s="555"/>
      <c r="C22" s="555"/>
      <c r="D22" s="556"/>
      <c r="E22" s="465"/>
      <c r="F22" s="149"/>
      <c r="G22" s="149"/>
      <c r="H22" s="557"/>
      <c r="I22" s="465"/>
      <c r="J22" s="149"/>
      <c r="K22" s="149"/>
      <c r="L22" s="465"/>
      <c r="M22" s="149"/>
      <c r="N22" s="149"/>
      <c r="O22" s="397" t="str">
        <f t="shared" si="2"/>
        <v/>
      </c>
      <c r="P22" s="397" t="str">
        <f t="shared" si="3"/>
        <v/>
      </c>
      <c r="Q22" s="425"/>
    </row>
    <row r="23" customHeight="1" spans="1:17">
      <c r="A23" s="390">
        <v>16</v>
      </c>
      <c r="B23" s="555"/>
      <c r="C23" s="555"/>
      <c r="D23" s="556"/>
      <c r="E23" s="465"/>
      <c r="F23" s="149"/>
      <c r="G23" s="149"/>
      <c r="H23" s="557"/>
      <c r="I23" s="465"/>
      <c r="J23" s="149"/>
      <c r="K23" s="149"/>
      <c r="L23" s="465"/>
      <c r="M23" s="149"/>
      <c r="N23" s="149"/>
      <c r="O23" s="397" t="str">
        <f t="shared" si="2"/>
        <v/>
      </c>
      <c r="P23" s="397" t="str">
        <f t="shared" si="3"/>
        <v/>
      </c>
      <c r="Q23" s="425"/>
    </row>
    <row r="24" customHeight="1" spans="1:17">
      <c r="A24" s="390">
        <v>17</v>
      </c>
      <c r="B24" s="555"/>
      <c r="C24" s="555"/>
      <c r="D24" s="556"/>
      <c r="E24" s="465"/>
      <c r="F24" s="149"/>
      <c r="G24" s="149"/>
      <c r="H24" s="557"/>
      <c r="I24" s="465"/>
      <c r="J24" s="149"/>
      <c r="K24" s="149"/>
      <c r="L24" s="465"/>
      <c r="M24" s="149"/>
      <c r="N24" s="149"/>
      <c r="O24" s="397" t="str">
        <f t="shared" si="2"/>
        <v/>
      </c>
      <c r="P24" s="397" t="str">
        <f t="shared" si="3"/>
        <v/>
      </c>
      <c r="Q24" s="425"/>
    </row>
    <row r="25" customHeight="1" spans="1:17">
      <c r="A25" s="390">
        <v>18</v>
      </c>
      <c r="B25" s="555"/>
      <c r="C25" s="555"/>
      <c r="D25" s="556"/>
      <c r="E25" s="465"/>
      <c r="F25" s="149"/>
      <c r="G25" s="149"/>
      <c r="H25" s="557"/>
      <c r="I25" s="465"/>
      <c r="J25" s="149"/>
      <c r="K25" s="149"/>
      <c r="L25" s="465"/>
      <c r="M25" s="149"/>
      <c r="N25" s="149"/>
      <c r="O25" s="397" t="str">
        <f t="shared" si="2"/>
        <v/>
      </c>
      <c r="P25" s="397" t="str">
        <f t="shared" si="3"/>
        <v/>
      </c>
      <c r="Q25" s="425"/>
    </row>
    <row r="26" customHeight="1" spans="1:17">
      <c r="A26" s="390">
        <v>19</v>
      </c>
      <c r="B26" s="555"/>
      <c r="C26" s="555"/>
      <c r="D26" s="556"/>
      <c r="E26" s="465"/>
      <c r="F26" s="149"/>
      <c r="G26" s="149"/>
      <c r="H26" s="557"/>
      <c r="I26" s="465"/>
      <c r="J26" s="149"/>
      <c r="K26" s="149"/>
      <c r="L26" s="465"/>
      <c r="M26" s="149"/>
      <c r="N26" s="149"/>
      <c r="O26" s="397" t="str">
        <f t="shared" si="2"/>
        <v/>
      </c>
      <c r="P26" s="397" t="str">
        <f t="shared" si="3"/>
        <v/>
      </c>
      <c r="Q26" s="425"/>
    </row>
    <row r="27" customHeight="1" spans="1:17">
      <c r="A27" s="390">
        <v>20</v>
      </c>
      <c r="B27" s="555"/>
      <c r="C27" s="555"/>
      <c r="D27" s="556"/>
      <c r="E27" s="465"/>
      <c r="F27" s="149"/>
      <c r="G27" s="149"/>
      <c r="H27" s="557"/>
      <c r="I27" s="465"/>
      <c r="J27" s="149"/>
      <c r="K27" s="149"/>
      <c r="L27" s="465"/>
      <c r="M27" s="149"/>
      <c r="N27" s="149"/>
      <c r="O27" s="397" t="str">
        <f t="shared" si="2"/>
        <v/>
      </c>
      <c r="P27" s="397" t="str">
        <f t="shared" si="3"/>
        <v/>
      </c>
      <c r="Q27" s="425"/>
    </row>
    <row r="28" customHeight="1" spans="1:17">
      <c r="A28" s="390">
        <v>21</v>
      </c>
      <c r="B28" s="555"/>
      <c r="C28" s="555"/>
      <c r="D28" s="556"/>
      <c r="E28" s="465"/>
      <c r="F28" s="149"/>
      <c r="G28" s="149"/>
      <c r="H28" s="557"/>
      <c r="I28" s="465"/>
      <c r="J28" s="149"/>
      <c r="K28" s="149"/>
      <c r="L28" s="465"/>
      <c r="M28" s="149"/>
      <c r="N28" s="149"/>
      <c r="O28" s="397" t="str">
        <f t="shared" si="2"/>
        <v/>
      </c>
      <c r="P28" s="397" t="str">
        <f t="shared" si="3"/>
        <v/>
      </c>
      <c r="Q28" s="425"/>
    </row>
    <row r="29" customHeight="1" spans="1:17">
      <c r="A29" s="390">
        <v>22</v>
      </c>
      <c r="B29" s="555"/>
      <c r="C29" s="555"/>
      <c r="D29" s="556"/>
      <c r="E29" s="465"/>
      <c r="F29" s="149"/>
      <c r="G29" s="558"/>
      <c r="H29" s="557"/>
      <c r="I29" s="465"/>
      <c r="J29" s="149"/>
      <c r="K29" s="558"/>
      <c r="L29" s="465"/>
      <c r="M29" s="149"/>
      <c r="N29" s="558"/>
      <c r="O29" s="397" t="str">
        <f t="shared" si="2"/>
        <v/>
      </c>
      <c r="P29" s="397" t="str">
        <f t="shared" si="3"/>
        <v/>
      </c>
      <c r="Q29" s="425"/>
    </row>
    <row r="30" customHeight="1" spans="1:17">
      <c r="A30" s="390">
        <v>23</v>
      </c>
      <c r="B30" s="555"/>
      <c r="C30" s="555"/>
      <c r="D30" s="556"/>
      <c r="E30" s="465"/>
      <c r="F30" s="149"/>
      <c r="G30" s="149"/>
      <c r="H30" s="557"/>
      <c r="I30" s="465"/>
      <c r="J30" s="149"/>
      <c r="K30" s="149"/>
      <c r="L30" s="465"/>
      <c r="M30" s="149"/>
      <c r="N30" s="149"/>
      <c r="O30" s="397" t="str">
        <f t="shared" si="2"/>
        <v/>
      </c>
      <c r="P30" s="397" t="str">
        <f t="shared" si="3"/>
        <v/>
      </c>
      <c r="Q30" s="425"/>
    </row>
    <row r="31" customHeight="1" spans="1:17">
      <c r="A31" s="390">
        <v>24</v>
      </c>
      <c r="B31" s="555"/>
      <c r="C31" s="555"/>
      <c r="D31" s="556"/>
      <c r="E31" s="465"/>
      <c r="F31" s="149"/>
      <c r="G31" s="149"/>
      <c r="H31" s="557"/>
      <c r="I31" s="465"/>
      <c r="J31" s="149"/>
      <c r="K31" s="149"/>
      <c r="L31" s="465"/>
      <c r="M31" s="149"/>
      <c r="N31" s="149"/>
      <c r="O31" s="397" t="str">
        <f t="shared" si="2"/>
        <v/>
      </c>
      <c r="P31" s="397" t="str">
        <f t="shared" si="3"/>
        <v/>
      </c>
      <c r="Q31" s="425"/>
    </row>
    <row r="32" customHeight="1" spans="1:17">
      <c r="A32" s="390">
        <v>25</v>
      </c>
      <c r="B32" s="555"/>
      <c r="C32" s="555"/>
      <c r="D32" s="556"/>
      <c r="E32" s="465"/>
      <c r="F32" s="149"/>
      <c r="G32" s="149"/>
      <c r="H32" s="557"/>
      <c r="I32" s="465"/>
      <c r="J32" s="149"/>
      <c r="K32" s="149"/>
      <c r="L32" s="465"/>
      <c r="M32" s="149"/>
      <c r="N32" s="149"/>
      <c r="O32" s="397" t="str">
        <f t="shared" si="2"/>
        <v/>
      </c>
      <c r="P32" s="397" t="str">
        <f t="shared" si="3"/>
        <v/>
      </c>
      <c r="Q32" s="425"/>
    </row>
    <row r="33" customHeight="1" spans="1:17">
      <c r="A33" s="390">
        <v>26</v>
      </c>
      <c r="B33" s="555"/>
      <c r="C33" s="555"/>
      <c r="D33" s="556"/>
      <c r="E33" s="465"/>
      <c r="F33" s="149"/>
      <c r="G33" s="149"/>
      <c r="H33" s="557"/>
      <c r="I33" s="465"/>
      <c r="J33" s="149"/>
      <c r="K33" s="149"/>
      <c r="L33" s="465"/>
      <c r="M33" s="149"/>
      <c r="N33" s="149"/>
      <c r="O33" s="397" t="str">
        <f t="shared" si="2"/>
        <v/>
      </c>
      <c r="P33" s="397" t="str">
        <f t="shared" si="3"/>
        <v/>
      </c>
      <c r="Q33" s="425"/>
    </row>
    <row r="34" customHeight="1" spans="1:17">
      <c r="A34" s="390">
        <v>27</v>
      </c>
      <c r="B34" s="555"/>
      <c r="C34" s="555"/>
      <c r="D34" s="556"/>
      <c r="E34" s="465"/>
      <c r="F34" s="149"/>
      <c r="G34" s="149"/>
      <c r="H34" s="557"/>
      <c r="I34" s="465"/>
      <c r="J34" s="149"/>
      <c r="K34" s="149"/>
      <c r="L34" s="465"/>
      <c r="M34" s="149"/>
      <c r="N34" s="149"/>
      <c r="O34" s="397" t="str">
        <f t="shared" si="2"/>
        <v/>
      </c>
      <c r="P34" s="397" t="str">
        <f t="shared" si="3"/>
        <v/>
      </c>
      <c r="Q34" s="425"/>
    </row>
    <row r="35" customHeight="1" spans="1:17">
      <c r="A35" s="390">
        <v>28</v>
      </c>
      <c r="B35" s="555"/>
      <c r="C35" s="555"/>
      <c r="D35" s="556"/>
      <c r="E35" s="465"/>
      <c r="F35" s="149"/>
      <c r="G35" s="149"/>
      <c r="H35" s="557"/>
      <c r="I35" s="465"/>
      <c r="J35" s="149"/>
      <c r="K35" s="149"/>
      <c r="L35" s="465"/>
      <c r="M35" s="149"/>
      <c r="N35" s="149"/>
      <c r="O35" s="397" t="str">
        <f t="shared" si="2"/>
        <v/>
      </c>
      <c r="P35" s="397" t="str">
        <f t="shared" si="3"/>
        <v/>
      </c>
      <c r="Q35" s="425"/>
    </row>
    <row r="36" customHeight="1" spans="1:17">
      <c r="A36" s="390">
        <v>29</v>
      </c>
      <c r="B36" s="555"/>
      <c r="C36" s="555"/>
      <c r="D36" s="556"/>
      <c r="E36" s="465"/>
      <c r="F36" s="149"/>
      <c r="G36" s="149"/>
      <c r="H36" s="557"/>
      <c r="I36" s="465"/>
      <c r="J36" s="149"/>
      <c r="K36" s="149"/>
      <c r="L36" s="465"/>
      <c r="M36" s="149"/>
      <c r="N36" s="149"/>
      <c r="O36" s="397" t="str">
        <f t="shared" si="2"/>
        <v/>
      </c>
      <c r="P36" s="397" t="str">
        <f t="shared" si="3"/>
        <v/>
      </c>
      <c r="Q36" s="425"/>
    </row>
    <row r="37" customHeight="1" spans="1:17">
      <c r="A37" s="390">
        <v>30</v>
      </c>
      <c r="B37" s="555"/>
      <c r="C37" s="555"/>
      <c r="D37" s="556"/>
      <c r="E37" s="465"/>
      <c r="F37" s="149"/>
      <c r="G37" s="149"/>
      <c r="H37" s="557"/>
      <c r="I37" s="465"/>
      <c r="J37" s="149"/>
      <c r="K37" s="149"/>
      <c r="L37" s="465"/>
      <c r="M37" s="149"/>
      <c r="N37" s="149"/>
      <c r="O37" s="397" t="str">
        <f t="shared" si="2"/>
        <v/>
      </c>
      <c r="P37" s="397" t="str">
        <f t="shared" si="3"/>
        <v/>
      </c>
      <c r="Q37" s="425"/>
    </row>
    <row r="38" hidden="1" customHeight="1" spans="1:17">
      <c r="A38" s="390">
        <v>31</v>
      </c>
      <c r="B38" s="555"/>
      <c r="C38" s="555"/>
      <c r="D38" s="556"/>
      <c r="E38" s="465"/>
      <c r="F38" s="149"/>
      <c r="G38" s="149"/>
      <c r="H38" s="557"/>
      <c r="I38" s="465"/>
      <c r="J38" s="149"/>
      <c r="K38" s="149"/>
      <c r="L38" s="465"/>
      <c r="M38" s="149"/>
      <c r="N38" s="149"/>
      <c r="O38" s="397" t="str">
        <f t="shared" si="2"/>
        <v/>
      </c>
      <c r="P38" s="397" t="str">
        <f t="shared" si="3"/>
        <v/>
      </c>
      <c r="Q38" s="425"/>
    </row>
    <row r="39" hidden="1" customHeight="1" spans="1:17">
      <c r="A39" s="390">
        <v>32</v>
      </c>
      <c r="B39" s="555"/>
      <c r="C39" s="555"/>
      <c r="D39" s="556"/>
      <c r="E39" s="465"/>
      <c r="F39" s="149"/>
      <c r="G39" s="149"/>
      <c r="H39" s="557"/>
      <c r="I39" s="465"/>
      <c r="J39" s="149"/>
      <c r="K39" s="149"/>
      <c r="L39" s="465"/>
      <c r="M39" s="149"/>
      <c r="N39" s="149"/>
      <c r="O39" s="397" t="str">
        <f t="shared" si="2"/>
        <v/>
      </c>
      <c r="P39" s="397" t="str">
        <f t="shared" si="3"/>
        <v/>
      </c>
      <c r="Q39" s="425"/>
    </row>
    <row r="40" hidden="1" customHeight="1" spans="1:17">
      <c r="A40" s="390">
        <v>33</v>
      </c>
      <c r="B40" s="555"/>
      <c r="C40" s="555"/>
      <c r="D40" s="556"/>
      <c r="E40" s="465"/>
      <c r="F40" s="149"/>
      <c r="G40" s="149"/>
      <c r="H40" s="557"/>
      <c r="I40" s="465"/>
      <c r="J40" s="149"/>
      <c r="K40" s="149"/>
      <c r="L40" s="465"/>
      <c r="M40" s="149"/>
      <c r="N40" s="149"/>
      <c r="O40" s="397" t="str">
        <f t="shared" si="2"/>
        <v/>
      </c>
      <c r="P40" s="397" t="str">
        <f t="shared" si="3"/>
        <v/>
      </c>
      <c r="Q40" s="425"/>
    </row>
    <row r="41" hidden="1" customHeight="1" spans="1:17">
      <c r="A41" s="390">
        <v>34</v>
      </c>
      <c r="B41" s="555"/>
      <c r="C41" s="555"/>
      <c r="D41" s="556"/>
      <c r="E41" s="465"/>
      <c r="F41" s="149"/>
      <c r="G41" s="149"/>
      <c r="H41" s="557"/>
      <c r="I41" s="465"/>
      <c r="J41" s="149"/>
      <c r="K41" s="149"/>
      <c r="L41" s="465"/>
      <c r="M41" s="149"/>
      <c r="N41" s="149"/>
      <c r="O41" s="397" t="str">
        <f t="shared" si="2"/>
        <v/>
      </c>
      <c r="P41" s="397" t="str">
        <f t="shared" si="3"/>
        <v/>
      </c>
      <c r="Q41" s="425"/>
    </row>
    <row r="42" hidden="1" customHeight="1" spans="1:17">
      <c r="A42" s="390">
        <v>35</v>
      </c>
      <c r="B42" s="555"/>
      <c r="C42" s="555"/>
      <c r="D42" s="556"/>
      <c r="E42" s="465"/>
      <c r="F42" s="558"/>
      <c r="G42" s="558"/>
      <c r="H42" s="557"/>
      <c r="I42" s="465"/>
      <c r="J42" s="558"/>
      <c r="K42" s="558"/>
      <c r="L42" s="465"/>
      <c r="M42" s="558"/>
      <c r="N42" s="558"/>
      <c r="O42" s="397" t="str">
        <f t="shared" si="2"/>
        <v/>
      </c>
      <c r="P42" s="397" t="str">
        <f t="shared" si="3"/>
        <v/>
      </c>
      <c r="Q42" s="425"/>
    </row>
    <row r="43" hidden="1" customHeight="1" spans="1:17">
      <c r="A43" s="390">
        <v>36</v>
      </c>
      <c r="B43" s="555"/>
      <c r="C43" s="555"/>
      <c r="D43" s="556"/>
      <c r="E43" s="465"/>
      <c r="F43" s="149"/>
      <c r="G43" s="149"/>
      <c r="H43" s="557"/>
      <c r="I43" s="465"/>
      <c r="J43" s="149"/>
      <c r="K43" s="149"/>
      <c r="L43" s="465"/>
      <c r="M43" s="149"/>
      <c r="N43" s="149"/>
      <c r="O43" s="397" t="str">
        <f t="shared" si="2"/>
        <v/>
      </c>
      <c r="P43" s="397" t="str">
        <f t="shared" si="3"/>
        <v/>
      </c>
      <c r="Q43" s="425"/>
    </row>
    <row r="44" hidden="1" customHeight="1" spans="1:17">
      <c r="A44" s="390">
        <v>37</v>
      </c>
      <c r="B44" s="555"/>
      <c r="C44" s="555"/>
      <c r="D44" s="556"/>
      <c r="E44" s="465"/>
      <c r="F44" s="149"/>
      <c r="G44" s="149"/>
      <c r="H44" s="557"/>
      <c r="I44" s="465"/>
      <c r="J44" s="149"/>
      <c r="K44" s="149"/>
      <c r="L44" s="465"/>
      <c r="M44" s="149"/>
      <c r="N44" s="149"/>
      <c r="O44" s="397" t="str">
        <f t="shared" si="2"/>
        <v/>
      </c>
      <c r="P44" s="397" t="str">
        <f t="shared" si="3"/>
        <v/>
      </c>
      <c r="Q44" s="425"/>
    </row>
    <row r="45" hidden="1" customHeight="1" spans="1:17">
      <c r="A45" s="390">
        <v>38</v>
      </c>
      <c r="B45" s="555"/>
      <c r="C45" s="555"/>
      <c r="D45" s="556"/>
      <c r="E45" s="465"/>
      <c r="F45" s="149"/>
      <c r="G45" s="149"/>
      <c r="H45" s="557"/>
      <c r="I45" s="465"/>
      <c r="J45" s="149"/>
      <c r="K45" s="149"/>
      <c r="L45" s="465"/>
      <c r="M45" s="149"/>
      <c r="N45" s="149"/>
      <c r="O45" s="397" t="str">
        <f t="shared" si="2"/>
        <v/>
      </c>
      <c r="P45" s="397" t="str">
        <f t="shared" si="3"/>
        <v/>
      </c>
      <c r="Q45" s="425"/>
    </row>
    <row r="46" hidden="1" customHeight="1" spans="1:17">
      <c r="A46" s="390">
        <v>39</v>
      </c>
      <c r="B46" s="555"/>
      <c r="C46" s="555"/>
      <c r="D46" s="556"/>
      <c r="E46" s="465"/>
      <c r="F46" s="149"/>
      <c r="G46" s="149"/>
      <c r="H46" s="557"/>
      <c r="I46" s="465"/>
      <c r="J46" s="149"/>
      <c r="K46" s="149"/>
      <c r="L46" s="465"/>
      <c r="M46" s="149"/>
      <c r="N46" s="149"/>
      <c r="O46" s="397" t="str">
        <f t="shared" si="2"/>
        <v/>
      </c>
      <c r="P46" s="397" t="str">
        <f t="shared" si="3"/>
        <v/>
      </c>
      <c r="Q46" s="425"/>
    </row>
    <row r="47" hidden="1" customHeight="1" spans="1:17">
      <c r="A47" s="390">
        <v>40</v>
      </c>
      <c r="B47" s="555"/>
      <c r="C47" s="555"/>
      <c r="D47" s="556"/>
      <c r="E47" s="465"/>
      <c r="F47" s="149"/>
      <c r="G47" s="149"/>
      <c r="H47" s="557"/>
      <c r="I47" s="465"/>
      <c r="J47" s="149"/>
      <c r="K47" s="149"/>
      <c r="L47" s="465"/>
      <c r="M47" s="149"/>
      <c r="N47" s="149"/>
      <c r="O47" s="397" t="str">
        <f t="shared" si="2"/>
        <v/>
      </c>
      <c r="P47" s="397" t="str">
        <f t="shared" si="3"/>
        <v/>
      </c>
      <c r="Q47" s="425"/>
    </row>
    <row r="48" hidden="1" customHeight="1" spans="1:17">
      <c r="A48" s="390">
        <v>41</v>
      </c>
      <c r="B48" s="555"/>
      <c r="C48" s="555"/>
      <c r="D48" s="556"/>
      <c r="E48" s="465"/>
      <c r="F48" s="149"/>
      <c r="G48" s="558"/>
      <c r="H48" s="557"/>
      <c r="I48" s="465"/>
      <c r="J48" s="149"/>
      <c r="K48" s="558"/>
      <c r="L48" s="465"/>
      <c r="M48" s="149"/>
      <c r="N48" s="558"/>
      <c r="O48" s="397" t="str">
        <f t="shared" si="2"/>
        <v/>
      </c>
      <c r="P48" s="397" t="str">
        <f t="shared" si="3"/>
        <v/>
      </c>
      <c r="Q48" s="425"/>
    </row>
    <row r="49" hidden="1" customHeight="1" spans="1:17">
      <c r="A49" s="390">
        <v>42</v>
      </c>
      <c r="B49" s="555"/>
      <c r="C49" s="555"/>
      <c r="D49" s="556"/>
      <c r="E49" s="465"/>
      <c r="F49" s="149"/>
      <c r="G49" s="149"/>
      <c r="H49" s="557"/>
      <c r="I49" s="465"/>
      <c r="J49" s="149"/>
      <c r="K49" s="149"/>
      <c r="L49" s="465"/>
      <c r="M49" s="149"/>
      <c r="N49" s="149"/>
      <c r="O49" s="397" t="str">
        <f t="shared" si="2"/>
        <v/>
      </c>
      <c r="P49" s="397" t="str">
        <f t="shared" si="3"/>
        <v/>
      </c>
      <c r="Q49" s="425"/>
    </row>
    <row r="50" hidden="1" customHeight="1" spans="1:17">
      <c r="A50" s="390">
        <v>43</v>
      </c>
      <c r="B50" s="555"/>
      <c r="C50" s="555"/>
      <c r="D50" s="556"/>
      <c r="E50" s="465"/>
      <c r="F50" s="149"/>
      <c r="G50" s="149"/>
      <c r="H50" s="557"/>
      <c r="I50" s="465"/>
      <c r="J50" s="149"/>
      <c r="K50" s="149"/>
      <c r="L50" s="465"/>
      <c r="M50" s="149"/>
      <c r="N50" s="149"/>
      <c r="O50" s="397" t="str">
        <f t="shared" si="2"/>
        <v/>
      </c>
      <c r="P50" s="397" t="str">
        <f t="shared" si="3"/>
        <v/>
      </c>
      <c r="Q50" s="425"/>
    </row>
    <row r="51" hidden="1" customHeight="1" spans="1:17">
      <c r="A51" s="390">
        <v>44</v>
      </c>
      <c r="B51" s="555"/>
      <c r="C51" s="555"/>
      <c r="D51" s="556"/>
      <c r="E51" s="465"/>
      <c r="F51" s="149"/>
      <c r="G51" s="149"/>
      <c r="H51" s="557"/>
      <c r="I51" s="465"/>
      <c r="J51" s="149"/>
      <c r="K51" s="149"/>
      <c r="L51" s="465"/>
      <c r="M51" s="149"/>
      <c r="N51" s="149"/>
      <c r="O51" s="397" t="str">
        <f t="shared" si="2"/>
        <v/>
      </c>
      <c r="P51" s="397" t="str">
        <f t="shared" si="3"/>
        <v/>
      </c>
      <c r="Q51" s="425"/>
    </row>
    <row r="52" hidden="1" customHeight="1" spans="1:17">
      <c r="A52" s="390">
        <v>45</v>
      </c>
      <c r="B52" s="555"/>
      <c r="C52" s="555"/>
      <c r="D52" s="556"/>
      <c r="E52" s="465"/>
      <c r="F52" s="149"/>
      <c r="G52" s="149"/>
      <c r="H52" s="557"/>
      <c r="I52" s="465"/>
      <c r="J52" s="149"/>
      <c r="K52" s="149"/>
      <c r="L52" s="465"/>
      <c r="M52" s="149"/>
      <c r="N52" s="149"/>
      <c r="O52" s="397" t="str">
        <f t="shared" si="2"/>
        <v/>
      </c>
      <c r="P52" s="397" t="str">
        <f t="shared" si="3"/>
        <v/>
      </c>
      <c r="Q52" s="425"/>
    </row>
    <row r="53" hidden="1" customHeight="1" spans="1:17">
      <c r="A53" s="390">
        <v>46</v>
      </c>
      <c r="B53" s="555"/>
      <c r="C53" s="555"/>
      <c r="D53" s="556"/>
      <c r="E53" s="465"/>
      <c r="F53" s="149"/>
      <c r="G53" s="149"/>
      <c r="H53" s="557"/>
      <c r="I53" s="465"/>
      <c r="J53" s="149"/>
      <c r="K53" s="149"/>
      <c r="L53" s="465"/>
      <c r="M53" s="149"/>
      <c r="N53" s="149"/>
      <c r="O53" s="397" t="str">
        <f t="shared" si="2"/>
        <v/>
      </c>
      <c r="P53" s="397" t="str">
        <f t="shared" si="3"/>
        <v/>
      </c>
      <c r="Q53" s="425"/>
    </row>
    <row r="54" hidden="1" customHeight="1" spans="1:17">
      <c r="A54" s="390">
        <v>47</v>
      </c>
      <c r="B54" s="555"/>
      <c r="C54" s="555"/>
      <c r="D54" s="556"/>
      <c r="E54" s="465"/>
      <c r="F54" s="149"/>
      <c r="G54" s="558"/>
      <c r="H54" s="557"/>
      <c r="I54" s="465"/>
      <c r="J54" s="149"/>
      <c r="K54" s="558"/>
      <c r="L54" s="465"/>
      <c r="M54" s="149"/>
      <c r="N54" s="558"/>
      <c r="O54" s="397" t="str">
        <f t="shared" si="2"/>
        <v/>
      </c>
      <c r="P54" s="397" t="str">
        <f t="shared" si="3"/>
        <v/>
      </c>
      <c r="Q54" s="425"/>
    </row>
    <row r="55" hidden="1" customHeight="1" spans="1:17">
      <c r="A55" s="390">
        <v>48</v>
      </c>
      <c r="B55" s="555"/>
      <c r="C55" s="555"/>
      <c r="D55" s="556"/>
      <c r="E55" s="465"/>
      <c r="F55" s="149"/>
      <c r="G55" s="149"/>
      <c r="H55" s="557"/>
      <c r="I55" s="465"/>
      <c r="J55" s="149"/>
      <c r="K55" s="149"/>
      <c r="L55" s="465"/>
      <c r="M55" s="149"/>
      <c r="N55" s="149"/>
      <c r="O55" s="397" t="str">
        <f t="shared" si="2"/>
        <v/>
      </c>
      <c r="P55" s="397" t="str">
        <f t="shared" si="3"/>
        <v/>
      </c>
      <c r="Q55" s="425"/>
    </row>
    <row r="56" hidden="1" customHeight="1" spans="1:17">
      <c r="A56" s="390">
        <v>49</v>
      </c>
      <c r="B56" s="555"/>
      <c r="C56" s="555"/>
      <c r="D56" s="556"/>
      <c r="E56" s="465"/>
      <c r="F56" s="558"/>
      <c r="G56" s="558"/>
      <c r="H56" s="557"/>
      <c r="I56" s="465"/>
      <c r="J56" s="558"/>
      <c r="K56" s="558"/>
      <c r="L56" s="465"/>
      <c r="M56" s="558"/>
      <c r="N56" s="558"/>
      <c r="O56" s="397" t="str">
        <f t="shared" si="2"/>
        <v/>
      </c>
      <c r="P56" s="397" t="str">
        <f t="shared" si="3"/>
        <v/>
      </c>
      <c r="Q56" s="425"/>
    </row>
    <row r="57" hidden="1" customHeight="1" spans="1:17">
      <c r="A57" s="390">
        <v>50</v>
      </c>
      <c r="B57" s="555"/>
      <c r="C57" s="555"/>
      <c r="D57" s="556"/>
      <c r="E57" s="465"/>
      <c r="F57" s="149"/>
      <c r="G57" s="149"/>
      <c r="H57" s="557"/>
      <c r="I57" s="465"/>
      <c r="J57" s="149"/>
      <c r="K57" s="149"/>
      <c r="L57" s="465"/>
      <c r="M57" s="149"/>
      <c r="N57" s="149"/>
      <c r="O57" s="397" t="str">
        <f t="shared" si="2"/>
        <v/>
      </c>
      <c r="P57" s="397" t="str">
        <f t="shared" si="3"/>
        <v/>
      </c>
      <c r="Q57" s="425"/>
    </row>
    <row r="58" hidden="1" customHeight="1" spans="1:17">
      <c r="A58" s="390">
        <v>51</v>
      </c>
      <c r="B58" s="555"/>
      <c r="C58" s="555"/>
      <c r="D58" s="556"/>
      <c r="E58" s="465"/>
      <c r="F58" s="149"/>
      <c r="G58" s="558"/>
      <c r="H58" s="557"/>
      <c r="I58" s="465"/>
      <c r="J58" s="149"/>
      <c r="K58" s="558"/>
      <c r="L58" s="465"/>
      <c r="M58" s="149"/>
      <c r="N58" s="558"/>
      <c r="O58" s="397" t="str">
        <f t="shared" si="2"/>
        <v/>
      </c>
      <c r="P58" s="397" t="str">
        <f t="shared" si="3"/>
        <v/>
      </c>
      <c r="Q58" s="425"/>
    </row>
    <row r="59" hidden="1" customHeight="1" spans="1:17">
      <c r="A59" s="390">
        <v>52</v>
      </c>
      <c r="B59" s="555"/>
      <c r="C59" s="555"/>
      <c r="D59" s="556"/>
      <c r="E59" s="465"/>
      <c r="F59" s="558"/>
      <c r="G59" s="558"/>
      <c r="H59" s="557"/>
      <c r="I59" s="465"/>
      <c r="J59" s="558"/>
      <c r="K59" s="558"/>
      <c r="L59" s="465"/>
      <c r="M59" s="558"/>
      <c r="N59" s="558"/>
      <c r="O59" s="397" t="str">
        <f t="shared" si="2"/>
        <v/>
      </c>
      <c r="P59" s="397" t="str">
        <f t="shared" si="3"/>
        <v/>
      </c>
      <c r="Q59" s="425"/>
    </row>
    <row r="60" hidden="1" customHeight="1" spans="1:17">
      <c r="A60" s="390">
        <v>53</v>
      </c>
      <c r="B60" s="555"/>
      <c r="C60" s="555"/>
      <c r="D60" s="556"/>
      <c r="E60" s="465"/>
      <c r="F60" s="558"/>
      <c r="G60" s="558"/>
      <c r="H60" s="557"/>
      <c r="I60" s="465"/>
      <c r="J60" s="558"/>
      <c r="K60" s="558"/>
      <c r="L60" s="465"/>
      <c r="M60" s="558"/>
      <c r="N60" s="558"/>
      <c r="O60" s="397" t="str">
        <f t="shared" si="2"/>
        <v/>
      </c>
      <c r="P60" s="397" t="str">
        <f t="shared" si="3"/>
        <v/>
      </c>
      <c r="Q60" s="425"/>
    </row>
    <row r="61" hidden="1" customHeight="1" spans="1:17">
      <c r="A61" s="390">
        <v>54</v>
      </c>
      <c r="B61" s="555"/>
      <c r="C61" s="555"/>
      <c r="D61" s="556"/>
      <c r="E61" s="465"/>
      <c r="F61" s="149"/>
      <c r="G61" s="558"/>
      <c r="H61" s="557"/>
      <c r="I61" s="465"/>
      <c r="J61" s="149"/>
      <c r="K61" s="558"/>
      <c r="L61" s="465"/>
      <c r="M61" s="149"/>
      <c r="N61" s="558"/>
      <c r="O61" s="397" t="str">
        <f t="shared" si="2"/>
        <v/>
      </c>
      <c r="P61" s="397" t="str">
        <f t="shared" si="3"/>
        <v/>
      </c>
      <c r="Q61" s="425"/>
    </row>
    <row r="62" hidden="1" customHeight="1" spans="1:17">
      <c r="A62" s="390">
        <v>55</v>
      </c>
      <c r="B62" s="555"/>
      <c r="C62" s="555"/>
      <c r="D62" s="556"/>
      <c r="E62" s="465"/>
      <c r="F62" s="558"/>
      <c r="G62" s="558"/>
      <c r="H62" s="557"/>
      <c r="I62" s="465"/>
      <c r="J62" s="558"/>
      <c r="K62" s="558"/>
      <c r="L62" s="465"/>
      <c r="M62" s="558"/>
      <c r="N62" s="558"/>
      <c r="O62" s="397" t="str">
        <f t="shared" si="2"/>
        <v/>
      </c>
      <c r="P62" s="397" t="str">
        <f t="shared" si="3"/>
        <v/>
      </c>
      <c r="Q62" s="425"/>
    </row>
    <row r="63" hidden="1" customHeight="1" spans="1:17">
      <c r="A63" s="390">
        <v>56</v>
      </c>
      <c r="B63" s="555"/>
      <c r="C63" s="555"/>
      <c r="D63" s="556"/>
      <c r="E63" s="465"/>
      <c r="F63" s="558"/>
      <c r="G63" s="558"/>
      <c r="H63" s="557"/>
      <c r="I63" s="465"/>
      <c r="J63" s="558"/>
      <c r="K63" s="558"/>
      <c r="L63" s="465"/>
      <c r="M63" s="558"/>
      <c r="N63" s="558"/>
      <c r="O63" s="397" t="str">
        <f t="shared" si="2"/>
        <v/>
      </c>
      <c r="P63" s="397" t="str">
        <f t="shared" si="3"/>
        <v/>
      </c>
      <c r="Q63" s="425"/>
    </row>
    <row r="64" hidden="1" customHeight="1" spans="1:17">
      <c r="A64" s="390">
        <v>57</v>
      </c>
      <c r="B64" s="555"/>
      <c r="C64" s="555"/>
      <c r="D64" s="556"/>
      <c r="E64" s="465"/>
      <c r="F64" s="149"/>
      <c r="G64" s="149"/>
      <c r="H64" s="557"/>
      <c r="I64" s="465"/>
      <c r="J64" s="149"/>
      <c r="K64" s="149"/>
      <c r="L64" s="465"/>
      <c r="M64" s="149"/>
      <c r="N64" s="149"/>
      <c r="O64" s="397" t="str">
        <f t="shared" si="2"/>
        <v/>
      </c>
      <c r="P64" s="397" t="str">
        <f t="shared" si="3"/>
        <v/>
      </c>
      <c r="Q64" s="425"/>
    </row>
    <row r="65" hidden="1" customHeight="1" spans="1:17">
      <c r="A65" s="390">
        <v>58</v>
      </c>
      <c r="B65" s="555"/>
      <c r="C65" s="555"/>
      <c r="D65" s="556"/>
      <c r="E65" s="465"/>
      <c r="F65" s="149"/>
      <c r="G65" s="558"/>
      <c r="H65" s="557"/>
      <c r="I65" s="465"/>
      <c r="J65" s="149"/>
      <c r="K65" s="558"/>
      <c r="L65" s="465"/>
      <c r="M65" s="149"/>
      <c r="N65" s="558"/>
      <c r="O65" s="397" t="str">
        <f t="shared" si="2"/>
        <v/>
      </c>
      <c r="P65" s="397" t="str">
        <f t="shared" si="3"/>
        <v/>
      </c>
      <c r="Q65" s="425"/>
    </row>
    <row r="66" hidden="1" customHeight="1" spans="1:17">
      <c r="A66" s="390">
        <v>59</v>
      </c>
      <c r="B66" s="555"/>
      <c r="C66" s="555"/>
      <c r="D66" s="556"/>
      <c r="E66" s="465"/>
      <c r="F66" s="149"/>
      <c r="G66" s="149"/>
      <c r="H66" s="557"/>
      <c r="I66" s="465"/>
      <c r="J66" s="149"/>
      <c r="K66" s="149"/>
      <c r="L66" s="465"/>
      <c r="M66" s="149"/>
      <c r="N66" s="149"/>
      <c r="O66" s="397" t="str">
        <f t="shared" si="2"/>
        <v/>
      </c>
      <c r="P66" s="397" t="str">
        <f t="shared" si="3"/>
        <v/>
      </c>
      <c r="Q66" s="425"/>
    </row>
    <row r="67" hidden="1" customHeight="1" spans="1:17">
      <c r="A67" s="390">
        <v>60</v>
      </c>
      <c r="B67" s="555"/>
      <c r="C67" s="555"/>
      <c r="D67" s="556"/>
      <c r="E67" s="465"/>
      <c r="F67" s="149"/>
      <c r="G67" s="149"/>
      <c r="H67" s="557"/>
      <c r="I67" s="465"/>
      <c r="J67" s="149"/>
      <c r="K67" s="149"/>
      <c r="L67" s="465"/>
      <c r="M67" s="149"/>
      <c r="N67" s="149"/>
      <c r="O67" s="397" t="str">
        <f t="shared" si="2"/>
        <v/>
      </c>
      <c r="P67" s="397" t="str">
        <f t="shared" si="3"/>
        <v/>
      </c>
      <c r="Q67" s="425"/>
    </row>
    <row r="68" hidden="1" customHeight="1" spans="1:17">
      <c r="A68" s="390">
        <v>61</v>
      </c>
      <c r="B68" s="555"/>
      <c r="C68" s="555"/>
      <c r="D68" s="556"/>
      <c r="E68" s="465"/>
      <c r="F68" s="149"/>
      <c r="G68" s="149"/>
      <c r="H68" s="557"/>
      <c r="I68" s="465"/>
      <c r="J68" s="149"/>
      <c r="K68" s="149"/>
      <c r="L68" s="465"/>
      <c r="M68" s="149"/>
      <c r="N68" s="149"/>
      <c r="O68" s="397" t="str">
        <f t="shared" si="2"/>
        <v/>
      </c>
      <c r="P68" s="397" t="str">
        <f t="shared" si="3"/>
        <v/>
      </c>
      <c r="Q68" s="425"/>
    </row>
    <row r="69" hidden="1" customHeight="1" spans="1:17">
      <c r="A69" s="390">
        <v>62</v>
      </c>
      <c r="B69" s="555"/>
      <c r="C69" s="555"/>
      <c r="D69" s="556"/>
      <c r="E69" s="465"/>
      <c r="F69" s="149"/>
      <c r="G69" s="149"/>
      <c r="H69" s="557"/>
      <c r="I69" s="465"/>
      <c r="J69" s="149"/>
      <c r="K69" s="149"/>
      <c r="L69" s="465"/>
      <c r="M69" s="149"/>
      <c r="N69" s="149"/>
      <c r="O69" s="397" t="str">
        <f t="shared" si="2"/>
        <v/>
      </c>
      <c r="P69" s="397" t="str">
        <f t="shared" si="3"/>
        <v/>
      </c>
      <c r="Q69" s="425"/>
    </row>
    <row r="70" hidden="1" customHeight="1" spans="1:17">
      <c r="A70" s="390">
        <v>63</v>
      </c>
      <c r="B70" s="555"/>
      <c r="C70" s="555"/>
      <c r="D70" s="556"/>
      <c r="E70" s="465"/>
      <c r="F70" s="149"/>
      <c r="G70" s="149"/>
      <c r="H70" s="557"/>
      <c r="I70" s="465"/>
      <c r="J70" s="149"/>
      <c r="K70" s="149"/>
      <c r="L70" s="465"/>
      <c r="M70" s="149"/>
      <c r="N70" s="149"/>
      <c r="O70" s="397" t="str">
        <f t="shared" si="2"/>
        <v/>
      </c>
      <c r="P70" s="397" t="str">
        <f t="shared" si="3"/>
        <v/>
      </c>
      <c r="Q70" s="425"/>
    </row>
    <row r="71" hidden="1" customHeight="1" spans="1:17">
      <c r="A71" s="390">
        <v>64</v>
      </c>
      <c r="B71" s="555"/>
      <c r="C71" s="555"/>
      <c r="D71" s="556"/>
      <c r="E71" s="465"/>
      <c r="F71" s="149"/>
      <c r="G71" s="149"/>
      <c r="H71" s="557"/>
      <c r="I71" s="465"/>
      <c r="J71" s="149"/>
      <c r="K71" s="149"/>
      <c r="L71" s="465"/>
      <c r="M71" s="149"/>
      <c r="N71" s="149"/>
      <c r="O71" s="397" t="str">
        <f t="shared" si="2"/>
        <v/>
      </c>
      <c r="P71" s="397" t="str">
        <f t="shared" si="3"/>
        <v/>
      </c>
      <c r="Q71" s="425"/>
    </row>
    <row r="72" hidden="1" customHeight="1" spans="1:17">
      <c r="A72" s="390">
        <v>65</v>
      </c>
      <c r="B72" s="555"/>
      <c r="C72" s="555"/>
      <c r="D72" s="556"/>
      <c r="E72" s="465"/>
      <c r="F72" s="149"/>
      <c r="G72" s="149"/>
      <c r="H72" s="557"/>
      <c r="I72" s="465"/>
      <c r="J72" s="149"/>
      <c r="K72" s="149"/>
      <c r="L72" s="465"/>
      <c r="M72" s="149"/>
      <c r="N72" s="149"/>
      <c r="O72" s="397" t="str">
        <f t="shared" si="2"/>
        <v/>
      </c>
      <c r="P72" s="397" t="str">
        <f t="shared" si="3"/>
        <v/>
      </c>
      <c r="Q72" s="425"/>
    </row>
    <row r="73" hidden="1" customHeight="1" spans="1:17">
      <c r="A73" s="390">
        <v>66</v>
      </c>
      <c r="B73" s="555"/>
      <c r="C73" s="555"/>
      <c r="D73" s="556"/>
      <c r="E73" s="465"/>
      <c r="F73" s="149"/>
      <c r="G73" s="149"/>
      <c r="H73" s="557"/>
      <c r="I73" s="465"/>
      <c r="J73" s="149"/>
      <c r="K73" s="149"/>
      <c r="L73" s="465"/>
      <c r="M73" s="149"/>
      <c r="N73" s="149"/>
      <c r="O73" s="397" t="str">
        <f t="shared" si="2"/>
        <v/>
      </c>
      <c r="P73" s="397" t="str">
        <f t="shared" si="3"/>
        <v/>
      </c>
      <c r="Q73" s="425"/>
    </row>
    <row r="74" hidden="1" customHeight="1" spans="1:17">
      <c r="A74" s="390">
        <v>67</v>
      </c>
      <c r="B74" s="555"/>
      <c r="C74" s="555"/>
      <c r="D74" s="556"/>
      <c r="E74" s="465"/>
      <c r="F74" s="149"/>
      <c r="G74" s="149"/>
      <c r="H74" s="557"/>
      <c r="I74" s="465"/>
      <c r="J74" s="149"/>
      <c r="K74" s="149"/>
      <c r="L74" s="465"/>
      <c r="M74" s="149"/>
      <c r="N74" s="149"/>
      <c r="O74" s="397" t="str">
        <f t="shared" si="2"/>
        <v/>
      </c>
      <c r="P74" s="397" t="str">
        <f t="shared" si="3"/>
        <v/>
      </c>
      <c r="Q74" s="425"/>
    </row>
    <row r="75" hidden="1" customHeight="1" spans="1:17">
      <c r="A75" s="390">
        <v>68</v>
      </c>
      <c r="B75" s="555"/>
      <c r="C75" s="555"/>
      <c r="D75" s="556"/>
      <c r="E75" s="465"/>
      <c r="F75" s="149"/>
      <c r="G75" s="149"/>
      <c r="H75" s="557"/>
      <c r="I75" s="465"/>
      <c r="J75" s="149"/>
      <c r="K75" s="149"/>
      <c r="L75" s="465"/>
      <c r="M75" s="149"/>
      <c r="N75" s="149"/>
      <c r="O75" s="397" t="str">
        <f t="shared" si="2"/>
        <v/>
      </c>
      <c r="P75" s="397" t="str">
        <f t="shared" si="3"/>
        <v/>
      </c>
      <c r="Q75" s="425"/>
    </row>
    <row r="76" hidden="1" customHeight="1" spans="1:17">
      <c r="A76" s="390">
        <v>69</v>
      </c>
      <c r="B76" s="555"/>
      <c r="C76" s="555"/>
      <c r="D76" s="556"/>
      <c r="E76" s="465"/>
      <c r="F76" s="149"/>
      <c r="G76" s="149"/>
      <c r="H76" s="557"/>
      <c r="I76" s="465"/>
      <c r="J76" s="149"/>
      <c r="K76" s="149"/>
      <c r="L76" s="465"/>
      <c r="M76" s="149"/>
      <c r="N76" s="149"/>
      <c r="O76" s="397" t="str">
        <f t="shared" si="2"/>
        <v/>
      </c>
      <c r="P76" s="397" t="str">
        <f t="shared" si="3"/>
        <v/>
      </c>
      <c r="Q76" s="425"/>
    </row>
    <row r="77" hidden="1" customHeight="1" spans="1:17">
      <c r="A77" s="390">
        <v>70</v>
      </c>
      <c r="B77" s="555"/>
      <c r="C77" s="555"/>
      <c r="D77" s="556"/>
      <c r="E77" s="465"/>
      <c r="F77" s="149"/>
      <c r="G77" s="149"/>
      <c r="H77" s="557"/>
      <c r="I77" s="465"/>
      <c r="J77" s="149"/>
      <c r="K77" s="149"/>
      <c r="L77" s="465"/>
      <c r="M77" s="149"/>
      <c r="N77" s="149"/>
      <c r="O77" s="397" t="str">
        <f t="shared" si="2"/>
        <v/>
      </c>
      <c r="P77" s="397" t="str">
        <f t="shared" si="3"/>
        <v/>
      </c>
      <c r="Q77" s="425"/>
    </row>
    <row r="78" hidden="1" customHeight="1" spans="1:17">
      <c r="A78" s="390">
        <v>71</v>
      </c>
      <c r="B78" s="555"/>
      <c r="C78" s="555"/>
      <c r="D78" s="556"/>
      <c r="E78" s="465"/>
      <c r="F78" s="149"/>
      <c r="G78" s="149"/>
      <c r="H78" s="557"/>
      <c r="I78" s="465"/>
      <c r="J78" s="149"/>
      <c r="K78" s="149"/>
      <c r="L78" s="465"/>
      <c r="M78" s="149"/>
      <c r="N78" s="149"/>
      <c r="O78" s="397" t="str">
        <f t="shared" si="2"/>
        <v/>
      </c>
      <c r="P78" s="397" t="str">
        <f t="shared" si="3"/>
        <v/>
      </c>
      <c r="Q78" s="425"/>
    </row>
    <row r="79" hidden="1" customHeight="1" spans="1:17">
      <c r="A79" s="390">
        <v>72</v>
      </c>
      <c r="B79" s="555"/>
      <c r="C79" s="555"/>
      <c r="D79" s="556"/>
      <c r="E79" s="465"/>
      <c r="F79" s="149"/>
      <c r="G79" s="149"/>
      <c r="H79" s="557"/>
      <c r="I79" s="465"/>
      <c r="J79" s="149"/>
      <c r="K79" s="149"/>
      <c r="L79" s="465"/>
      <c r="M79" s="149"/>
      <c r="N79" s="149"/>
      <c r="O79" s="397" t="str">
        <f t="shared" si="2"/>
        <v/>
      </c>
      <c r="P79" s="397" t="str">
        <f t="shared" si="3"/>
        <v/>
      </c>
      <c r="Q79" s="425"/>
    </row>
    <row r="80" hidden="1" customHeight="1" spans="1:17">
      <c r="A80" s="390">
        <v>73</v>
      </c>
      <c r="B80" s="555"/>
      <c r="C80" s="555"/>
      <c r="D80" s="556"/>
      <c r="E80" s="465"/>
      <c r="F80" s="149"/>
      <c r="G80" s="149"/>
      <c r="H80" s="557"/>
      <c r="I80" s="465"/>
      <c r="J80" s="149"/>
      <c r="K80" s="149"/>
      <c r="L80" s="465"/>
      <c r="M80" s="149"/>
      <c r="N80" s="149"/>
      <c r="O80" s="397" t="str">
        <f t="shared" si="2"/>
        <v/>
      </c>
      <c r="P80" s="397" t="str">
        <f t="shared" si="3"/>
        <v/>
      </c>
      <c r="Q80" s="425"/>
    </row>
    <row r="81" hidden="1" customHeight="1" spans="1:17">
      <c r="A81" s="390">
        <v>74</v>
      </c>
      <c r="B81" s="555"/>
      <c r="C81" s="555"/>
      <c r="D81" s="556"/>
      <c r="E81" s="465"/>
      <c r="F81" s="149"/>
      <c r="G81" s="149"/>
      <c r="H81" s="557"/>
      <c r="I81" s="465"/>
      <c r="J81" s="149"/>
      <c r="K81" s="149"/>
      <c r="L81" s="465"/>
      <c r="M81" s="149"/>
      <c r="N81" s="149"/>
      <c r="O81" s="397" t="str">
        <f t="shared" si="2"/>
        <v/>
      </c>
      <c r="P81" s="397" t="str">
        <f t="shared" si="3"/>
        <v/>
      </c>
      <c r="Q81" s="425"/>
    </row>
    <row r="82" hidden="1" customHeight="1" spans="1:17">
      <c r="A82" s="390">
        <v>75</v>
      </c>
      <c r="B82" s="555"/>
      <c r="C82" s="555"/>
      <c r="D82" s="556"/>
      <c r="E82" s="465"/>
      <c r="F82" s="149"/>
      <c r="G82" s="149"/>
      <c r="H82" s="557"/>
      <c r="I82" s="465"/>
      <c r="J82" s="149"/>
      <c r="K82" s="149"/>
      <c r="L82" s="465"/>
      <c r="M82" s="149"/>
      <c r="N82" s="149"/>
      <c r="O82" s="397" t="str">
        <f t="shared" si="2"/>
        <v/>
      </c>
      <c r="P82" s="397" t="str">
        <f t="shared" si="3"/>
        <v/>
      </c>
      <c r="Q82" s="425"/>
    </row>
    <row r="83" hidden="1" customHeight="1" spans="1:17">
      <c r="A83" s="390">
        <v>76</v>
      </c>
      <c r="B83" s="555"/>
      <c r="C83" s="555"/>
      <c r="D83" s="556"/>
      <c r="E83" s="465"/>
      <c r="F83" s="149"/>
      <c r="G83" s="149"/>
      <c r="H83" s="557"/>
      <c r="I83" s="465"/>
      <c r="J83" s="149"/>
      <c r="K83" s="149"/>
      <c r="L83" s="465"/>
      <c r="M83" s="149"/>
      <c r="N83" s="149"/>
      <c r="O83" s="397" t="str">
        <f t="shared" si="2"/>
        <v/>
      </c>
      <c r="P83" s="397" t="str">
        <f t="shared" si="3"/>
        <v/>
      </c>
      <c r="Q83" s="425"/>
    </row>
    <row r="84" hidden="1" customHeight="1" spans="1:17">
      <c r="A84" s="390">
        <v>77</v>
      </c>
      <c r="B84" s="555"/>
      <c r="C84" s="555"/>
      <c r="D84" s="556"/>
      <c r="E84" s="465"/>
      <c r="F84" s="149"/>
      <c r="G84" s="149"/>
      <c r="H84" s="557"/>
      <c r="I84" s="465"/>
      <c r="J84" s="149"/>
      <c r="K84" s="149"/>
      <c r="L84" s="465"/>
      <c r="M84" s="149"/>
      <c r="N84" s="149"/>
      <c r="O84" s="397" t="str">
        <f t="shared" ref="O84:O147" si="4">IF(K84=0,"",(N84-K84))</f>
        <v/>
      </c>
      <c r="P84" s="397" t="str">
        <f t="shared" ref="P84:P147" si="5">IF(K84=0,"",(N84-K84)/K84*100)</f>
        <v/>
      </c>
      <c r="Q84" s="425"/>
    </row>
    <row r="85" hidden="1" customHeight="1" spans="1:17">
      <c r="A85" s="390">
        <v>78</v>
      </c>
      <c r="B85" s="555"/>
      <c r="C85" s="555"/>
      <c r="D85" s="556"/>
      <c r="E85" s="465"/>
      <c r="F85" s="149"/>
      <c r="G85" s="149"/>
      <c r="H85" s="557"/>
      <c r="I85" s="465"/>
      <c r="J85" s="149"/>
      <c r="K85" s="149"/>
      <c r="L85" s="465"/>
      <c r="M85" s="149"/>
      <c r="N85" s="149"/>
      <c r="O85" s="397" t="str">
        <f t="shared" si="4"/>
        <v/>
      </c>
      <c r="P85" s="397" t="str">
        <f t="shared" si="5"/>
        <v/>
      </c>
      <c r="Q85" s="425"/>
    </row>
    <row r="86" hidden="1" customHeight="1" spans="1:17">
      <c r="A86" s="390">
        <v>79</v>
      </c>
      <c r="B86" s="555"/>
      <c r="C86" s="555"/>
      <c r="D86" s="556"/>
      <c r="E86" s="465"/>
      <c r="F86" s="149"/>
      <c r="G86" s="149"/>
      <c r="H86" s="557"/>
      <c r="I86" s="465"/>
      <c r="J86" s="149"/>
      <c r="K86" s="149"/>
      <c r="L86" s="465"/>
      <c r="M86" s="149"/>
      <c r="N86" s="149"/>
      <c r="O86" s="397" t="str">
        <f t="shared" si="4"/>
        <v/>
      </c>
      <c r="P86" s="397" t="str">
        <f t="shared" si="5"/>
        <v/>
      </c>
      <c r="Q86" s="425"/>
    </row>
    <row r="87" hidden="1" customHeight="1" spans="1:17">
      <c r="A87" s="390">
        <v>80</v>
      </c>
      <c r="B87" s="555"/>
      <c r="C87" s="555"/>
      <c r="D87" s="556"/>
      <c r="E87" s="465"/>
      <c r="F87" s="149"/>
      <c r="G87" s="149"/>
      <c r="H87" s="557"/>
      <c r="I87" s="465"/>
      <c r="J87" s="149"/>
      <c r="K87" s="149"/>
      <c r="L87" s="465"/>
      <c r="M87" s="149"/>
      <c r="N87" s="149"/>
      <c r="O87" s="397" t="str">
        <f t="shared" si="4"/>
        <v/>
      </c>
      <c r="P87" s="397" t="str">
        <f t="shared" si="5"/>
        <v/>
      </c>
      <c r="Q87" s="425"/>
    </row>
    <row r="88" hidden="1" customHeight="1" spans="1:17">
      <c r="A88" s="390">
        <v>81</v>
      </c>
      <c r="B88" s="555"/>
      <c r="C88" s="555"/>
      <c r="D88" s="556"/>
      <c r="E88" s="465"/>
      <c r="F88" s="149"/>
      <c r="G88" s="149"/>
      <c r="H88" s="557"/>
      <c r="I88" s="465"/>
      <c r="J88" s="149"/>
      <c r="K88" s="149"/>
      <c r="L88" s="465"/>
      <c r="M88" s="149"/>
      <c r="N88" s="149"/>
      <c r="O88" s="397" t="str">
        <f t="shared" si="4"/>
        <v/>
      </c>
      <c r="P88" s="397" t="str">
        <f t="shared" si="5"/>
        <v/>
      </c>
      <c r="Q88" s="425"/>
    </row>
    <row r="89" hidden="1" customHeight="1" spans="1:17">
      <c r="A89" s="390">
        <v>82</v>
      </c>
      <c r="B89" s="555"/>
      <c r="C89" s="555"/>
      <c r="D89" s="556"/>
      <c r="E89" s="465"/>
      <c r="F89" s="149"/>
      <c r="G89" s="149"/>
      <c r="H89" s="557"/>
      <c r="I89" s="465"/>
      <c r="J89" s="149"/>
      <c r="K89" s="149"/>
      <c r="L89" s="465"/>
      <c r="M89" s="149"/>
      <c r="N89" s="149"/>
      <c r="O89" s="397" t="str">
        <f t="shared" si="4"/>
        <v/>
      </c>
      <c r="P89" s="397" t="str">
        <f t="shared" si="5"/>
        <v/>
      </c>
      <c r="Q89" s="425"/>
    </row>
    <row r="90" hidden="1" customHeight="1" spans="1:17">
      <c r="A90" s="390">
        <v>83</v>
      </c>
      <c r="B90" s="555"/>
      <c r="C90" s="555"/>
      <c r="D90" s="556"/>
      <c r="E90" s="465"/>
      <c r="F90" s="149"/>
      <c r="G90" s="149"/>
      <c r="H90" s="557"/>
      <c r="I90" s="465"/>
      <c r="J90" s="149"/>
      <c r="K90" s="149"/>
      <c r="L90" s="465"/>
      <c r="M90" s="149"/>
      <c r="N90" s="149"/>
      <c r="O90" s="397" t="str">
        <f t="shared" si="4"/>
        <v/>
      </c>
      <c r="P90" s="397" t="str">
        <f t="shared" si="5"/>
        <v/>
      </c>
      <c r="Q90" s="425"/>
    </row>
    <row r="91" hidden="1" customHeight="1" spans="1:17">
      <c r="A91" s="390">
        <v>84</v>
      </c>
      <c r="B91" s="555"/>
      <c r="C91" s="555"/>
      <c r="D91" s="556"/>
      <c r="E91" s="465"/>
      <c r="F91" s="149"/>
      <c r="G91" s="149"/>
      <c r="H91" s="557"/>
      <c r="I91" s="465"/>
      <c r="J91" s="149"/>
      <c r="K91" s="149"/>
      <c r="L91" s="465"/>
      <c r="M91" s="149"/>
      <c r="N91" s="149"/>
      <c r="O91" s="397" t="str">
        <f t="shared" si="4"/>
        <v/>
      </c>
      <c r="P91" s="397" t="str">
        <f t="shared" si="5"/>
        <v/>
      </c>
      <c r="Q91" s="425"/>
    </row>
    <row r="92" hidden="1" customHeight="1" spans="1:17">
      <c r="A92" s="390">
        <v>85</v>
      </c>
      <c r="B92" s="555"/>
      <c r="C92" s="555"/>
      <c r="D92" s="556"/>
      <c r="E92" s="465"/>
      <c r="F92" s="149"/>
      <c r="G92" s="149"/>
      <c r="H92" s="557"/>
      <c r="I92" s="465"/>
      <c r="J92" s="149"/>
      <c r="K92" s="149"/>
      <c r="L92" s="465"/>
      <c r="M92" s="149"/>
      <c r="N92" s="149"/>
      <c r="O92" s="397" t="str">
        <f t="shared" si="4"/>
        <v/>
      </c>
      <c r="P92" s="397" t="str">
        <f t="shared" si="5"/>
        <v/>
      </c>
      <c r="Q92" s="425"/>
    </row>
    <row r="93" hidden="1" customHeight="1" spans="1:17">
      <c r="A93" s="390">
        <v>86</v>
      </c>
      <c r="B93" s="555"/>
      <c r="C93" s="555"/>
      <c r="D93" s="556"/>
      <c r="E93" s="465"/>
      <c r="F93" s="149"/>
      <c r="G93" s="149"/>
      <c r="H93" s="557"/>
      <c r="I93" s="465"/>
      <c r="J93" s="149"/>
      <c r="K93" s="149"/>
      <c r="L93" s="465"/>
      <c r="M93" s="149"/>
      <c r="N93" s="149"/>
      <c r="O93" s="397" t="str">
        <f t="shared" si="4"/>
        <v/>
      </c>
      <c r="P93" s="397" t="str">
        <f t="shared" si="5"/>
        <v/>
      </c>
      <c r="Q93" s="425"/>
    </row>
    <row r="94" hidden="1" customHeight="1" spans="1:17">
      <c r="A94" s="390">
        <v>87</v>
      </c>
      <c r="B94" s="555"/>
      <c r="C94" s="555"/>
      <c r="D94" s="556"/>
      <c r="E94" s="465"/>
      <c r="F94" s="149"/>
      <c r="G94" s="149"/>
      <c r="H94" s="557"/>
      <c r="I94" s="465"/>
      <c r="J94" s="149"/>
      <c r="K94" s="149"/>
      <c r="L94" s="465"/>
      <c r="M94" s="149"/>
      <c r="N94" s="149"/>
      <c r="O94" s="397" t="str">
        <f t="shared" si="4"/>
        <v/>
      </c>
      <c r="P94" s="397" t="str">
        <f t="shared" si="5"/>
        <v/>
      </c>
      <c r="Q94" s="425"/>
    </row>
    <row r="95" hidden="1" customHeight="1" spans="1:17">
      <c r="A95" s="390">
        <v>88</v>
      </c>
      <c r="B95" s="555"/>
      <c r="C95" s="555"/>
      <c r="D95" s="556"/>
      <c r="E95" s="465"/>
      <c r="F95" s="149"/>
      <c r="G95" s="149"/>
      <c r="H95" s="557"/>
      <c r="I95" s="465"/>
      <c r="J95" s="149"/>
      <c r="K95" s="149"/>
      <c r="L95" s="465"/>
      <c r="M95" s="149"/>
      <c r="N95" s="149"/>
      <c r="O95" s="397" t="str">
        <f t="shared" si="4"/>
        <v/>
      </c>
      <c r="P95" s="397" t="str">
        <f t="shared" si="5"/>
        <v/>
      </c>
      <c r="Q95" s="425"/>
    </row>
    <row r="96" hidden="1" customHeight="1" spans="1:17">
      <c r="A96" s="390">
        <v>89</v>
      </c>
      <c r="B96" s="555"/>
      <c r="C96" s="555"/>
      <c r="D96" s="556"/>
      <c r="E96" s="465"/>
      <c r="F96" s="149"/>
      <c r="G96" s="149"/>
      <c r="H96" s="557"/>
      <c r="I96" s="465"/>
      <c r="J96" s="149"/>
      <c r="K96" s="149"/>
      <c r="L96" s="465"/>
      <c r="M96" s="149"/>
      <c r="N96" s="149"/>
      <c r="O96" s="397" t="str">
        <f t="shared" si="4"/>
        <v/>
      </c>
      <c r="P96" s="397" t="str">
        <f t="shared" si="5"/>
        <v/>
      </c>
      <c r="Q96" s="425"/>
    </row>
    <row r="97" hidden="1" customHeight="1" spans="1:17">
      <c r="A97" s="390">
        <v>90</v>
      </c>
      <c r="B97" s="555"/>
      <c r="C97" s="555"/>
      <c r="D97" s="556"/>
      <c r="E97" s="465"/>
      <c r="F97" s="149"/>
      <c r="G97" s="149"/>
      <c r="H97" s="557"/>
      <c r="I97" s="465"/>
      <c r="J97" s="149"/>
      <c r="K97" s="149"/>
      <c r="L97" s="465"/>
      <c r="M97" s="149"/>
      <c r="N97" s="149"/>
      <c r="O97" s="397" t="str">
        <f t="shared" si="4"/>
        <v/>
      </c>
      <c r="P97" s="397" t="str">
        <f t="shared" si="5"/>
        <v/>
      </c>
      <c r="Q97" s="425"/>
    </row>
    <row r="98" hidden="1" customHeight="1" spans="1:17">
      <c r="A98" s="390">
        <v>91</v>
      </c>
      <c r="B98" s="555"/>
      <c r="C98" s="555"/>
      <c r="D98" s="556"/>
      <c r="E98" s="465"/>
      <c r="F98" s="149"/>
      <c r="G98" s="149"/>
      <c r="H98" s="557"/>
      <c r="I98" s="465"/>
      <c r="J98" s="149"/>
      <c r="K98" s="149"/>
      <c r="L98" s="465"/>
      <c r="M98" s="149"/>
      <c r="N98" s="149"/>
      <c r="O98" s="397" t="str">
        <f t="shared" si="4"/>
        <v/>
      </c>
      <c r="P98" s="397" t="str">
        <f t="shared" si="5"/>
        <v/>
      </c>
      <c r="Q98" s="425"/>
    </row>
    <row r="99" hidden="1" customHeight="1" spans="1:17">
      <c r="A99" s="390">
        <v>92</v>
      </c>
      <c r="B99" s="555"/>
      <c r="C99" s="555"/>
      <c r="D99" s="556"/>
      <c r="E99" s="465"/>
      <c r="F99" s="149"/>
      <c r="G99" s="149"/>
      <c r="H99" s="557"/>
      <c r="I99" s="465"/>
      <c r="J99" s="149"/>
      <c r="K99" s="149"/>
      <c r="L99" s="465"/>
      <c r="M99" s="149"/>
      <c r="N99" s="149"/>
      <c r="O99" s="397" t="str">
        <f t="shared" si="4"/>
        <v/>
      </c>
      <c r="P99" s="397" t="str">
        <f t="shared" si="5"/>
        <v/>
      </c>
      <c r="Q99" s="425"/>
    </row>
    <row r="100" hidden="1" customHeight="1" spans="1:17">
      <c r="A100" s="390">
        <v>93</v>
      </c>
      <c r="B100" s="555"/>
      <c r="C100" s="555"/>
      <c r="D100" s="556"/>
      <c r="E100" s="465"/>
      <c r="F100" s="149"/>
      <c r="G100" s="149"/>
      <c r="H100" s="557"/>
      <c r="I100" s="465"/>
      <c r="J100" s="149"/>
      <c r="K100" s="149"/>
      <c r="L100" s="465"/>
      <c r="M100" s="149"/>
      <c r="N100" s="149"/>
      <c r="O100" s="397" t="str">
        <f t="shared" si="4"/>
        <v/>
      </c>
      <c r="P100" s="397" t="str">
        <f t="shared" si="5"/>
        <v/>
      </c>
      <c r="Q100" s="425"/>
    </row>
    <row r="101" hidden="1" customHeight="1" spans="1:17">
      <c r="A101" s="390">
        <v>94</v>
      </c>
      <c r="B101" s="555"/>
      <c r="C101" s="555"/>
      <c r="D101" s="556"/>
      <c r="E101" s="465"/>
      <c r="F101" s="149"/>
      <c r="G101" s="149"/>
      <c r="H101" s="557"/>
      <c r="I101" s="465"/>
      <c r="J101" s="149"/>
      <c r="K101" s="149"/>
      <c r="L101" s="465"/>
      <c r="M101" s="149"/>
      <c r="N101" s="149"/>
      <c r="O101" s="397" t="str">
        <f t="shared" si="4"/>
        <v/>
      </c>
      <c r="P101" s="397" t="str">
        <f t="shared" si="5"/>
        <v/>
      </c>
      <c r="Q101" s="425"/>
    </row>
    <row r="102" hidden="1" customHeight="1" spans="1:17">
      <c r="A102" s="390">
        <v>95</v>
      </c>
      <c r="B102" s="555"/>
      <c r="C102" s="555"/>
      <c r="D102" s="556"/>
      <c r="E102" s="465"/>
      <c r="F102" s="149"/>
      <c r="G102" s="149"/>
      <c r="H102" s="557"/>
      <c r="I102" s="465"/>
      <c r="J102" s="149"/>
      <c r="K102" s="149"/>
      <c r="L102" s="465"/>
      <c r="M102" s="149"/>
      <c r="N102" s="149"/>
      <c r="O102" s="397" t="str">
        <f t="shared" si="4"/>
        <v/>
      </c>
      <c r="P102" s="397" t="str">
        <f t="shared" si="5"/>
        <v/>
      </c>
      <c r="Q102" s="425"/>
    </row>
    <row r="103" hidden="1" customHeight="1" spans="1:17">
      <c r="A103" s="390">
        <v>96</v>
      </c>
      <c r="B103" s="555"/>
      <c r="C103" s="555"/>
      <c r="D103" s="556"/>
      <c r="E103" s="465"/>
      <c r="F103" s="149"/>
      <c r="G103" s="149"/>
      <c r="H103" s="557"/>
      <c r="I103" s="465"/>
      <c r="J103" s="149"/>
      <c r="K103" s="149"/>
      <c r="L103" s="465"/>
      <c r="M103" s="149"/>
      <c r="N103" s="149"/>
      <c r="O103" s="397" t="str">
        <f t="shared" si="4"/>
        <v/>
      </c>
      <c r="P103" s="397" t="str">
        <f t="shared" si="5"/>
        <v/>
      </c>
      <c r="Q103" s="425"/>
    </row>
    <row r="104" hidden="1" customHeight="1" spans="1:17">
      <c r="A104" s="390">
        <v>97</v>
      </c>
      <c r="B104" s="555"/>
      <c r="C104" s="555"/>
      <c r="D104" s="556"/>
      <c r="E104" s="465"/>
      <c r="F104" s="149"/>
      <c r="G104" s="149"/>
      <c r="H104" s="557"/>
      <c r="I104" s="465"/>
      <c r="J104" s="149"/>
      <c r="K104" s="149"/>
      <c r="L104" s="465"/>
      <c r="M104" s="149"/>
      <c r="N104" s="149"/>
      <c r="O104" s="397" t="str">
        <f t="shared" si="4"/>
        <v/>
      </c>
      <c r="P104" s="397" t="str">
        <f t="shared" si="5"/>
        <v/>
      </c>
      <c r="Q104" s="425"/>
    </row>
    <row r="105" hidden="1" customHeight="1" spans="1:17">
      <c r="A105" s="390">
        <v>98</v>
      </c>
      <c r="B105" s="555"/>
      <c r="C105" s="555"/>
      <c r="D105" s="556"/>
      <c r="E105" s="465"/>
      <c r="F105" s="149"/>
      <c r="G105" s="558"/>
      <c r="H105" s="557"/>
      <c r="I105" s="465"/>
      <c r="J105" s="149"/>
      <c r="K105" s="558"/>
      <c r="L105" s="465"/>
      <c r="M105" s="149"/>
      <c r="N105" s="558"/>
      <c r="O105" s="397" t="str">
        <f t="shared" si="4"/>
        <v/>
      </c>
      <c r="P105" s="397" t="str">
        <f t="shared" si="5"/>
        <v/>
      </c>
      <c r="Q105" s="425"/>
    </row>
    <row r="106" hidden="1" customHeight="1" spans="1:17">
      <c r="A106" s="390">
        <v>99</v>
      </c>
      <c r="B106" s="555"/>
      <c r="C106" s="555"/>
      <c r="D106" s="556"/>
      <c r="E106" s="465"/>
      <c r="F106" s="558"/>
      <c r="G106" s="558"/>
      <c r="H106" s="557"/>
      <c r="I106" s="465"/>
      <c r="J106" s="558"/>
      <c r="K106" s="558"/>
      <c r="L106" s="465"/>
      <c r="M106" s="558"/>
      <c r="N106" s="558"/>
      <c r="O106" s="397" t="str">
        <f t="shared" si="4"/>
        <v/>
      </c>
      <c r="P106" s="397" t="str">
        <f t="shared" si="5"/>
        <v/>
      </c>
      <c r="Q106" s="425"/>
    </row>
    <row r="107" hidden="1" customHeight="1" spans="1:17">
      <c r="A107" s="390">
        <v>100</v>
      </c>
      <c r="B107" s="555"/>
      <c r="C107" s="555"/>
      <c r="D107" s="556"/>
      <c r="E107" s="465"/>
      <c r="F107" s="558"/>
      <c r="G107" s="558"/>
      <c r="H107" s="557"/>
      <c r="I107" s="465"/>
      <c r="J107" s="558"/>
      <c r="K107" s="558"/>
      <c r="L107" s="465"/>
      <c r="M107" s="558"/>
      <c r="N107" s="558"/>
      <c r="O107" s="397" t="str">
        <f t="shared" si="4"/>
        <v/>
      </c>
      <c r="P107" s="397" t="str">
        <f t="shared" si="5"/>
        <v/>
      </c>
      <c r="Q107" s="425"/>
    </row>
    <row r="108" hidden="1" customHeight="1" spans="1:17">
      <c r="A108" s="390">
        <v>101</v>
      </c>
      <c r="B108" s="555"/>
      <c r="C108" s="555"/>
      <c r="D108" s="556"/>
      <c r="E108" s="465"/>
      <c r="F108" s="558"/>
      <c r="G108" s="558"/>
      <c r="H108" s="557"/>
      <c r="I108" s="465"/>
      <c r="J108" s="558"/>
      <c r="K108" s="558"/>
      <c r="L108" s="465"/>
      <c r="M108" s="558"/>
      <c r="N108" s="558"/>
      <c r="O108" s="397" t="str">
        <f t="shared" si="4"/>
        <v/>
      </c>
      <c r="P108" s="397" t="str">
        <f t="shared" si="5"/>
        <v/>
      </c>
      <c r="Q108" s="425"/>
    </row>
    <row r="109" hidden="1" customHeight="1" spans="1:17">
      <c r="A109" s="390">
        <v>102</v>
      </c>
      <c r="B109" s="555"/>
      <c r="C109" s="555"/>
      <c r="D109" s="556"/>
      <c r="E109" s="465"/>
      <c r="F109" s="558"/>
      <c r="G109" s="558"/>
      <c r="H109" s="557"/>
      <c r="I109" s="465"/>
      <c r="J109" s="558"/>
      <c r="K109" s="558"/>
      <c r="L109" s="465"/>
      <c r="M109" s="558"/>
      <c r="N109" s="558"/>
      <c r="O109" s="397" t="str">
        <f t="shared" si="4"/>
        <v/>
      </c>
      <c r="P109" s="397" t="str">
        <f t="shared" si="5"/>
        <v/>
      </c>
      <c r="Q109" s="425"/>
    </row>
    <row r="110" hidden="1" customHeight="1" spans="1:17">
      <c r="A110" s="390">
        <v>103</v>
      </c>
      <c r="B110" s="555"/>
      <c r="C110" s="555"/>
      <c r="D110" s="556"/>
      <c r="E110" s="465"/>
      <c r="F110" s="558"/>
      <c r="G110" s="558"/>
      <c r="H110" s="557"/>
      <c r="I110" s="465"/>
      <c r="J110" s="558"/>
      <c r="K110" s="558"/>
      <c r="L110" s="465"/>
      <c r="M110" s="558"/>
      <c r="N110" s="558"/>
      <c r="O110" s="397" t="str">
        <f t="shared" si="4"/>
        <v/>
      </c>
      <c r="P110" s="397" t="str">
        <f t="shared" si="5"/>
        <v/>
      </c>
      <c r="Q110" s="425"/>
    </row>
    <row r="111" hidden="1" customHeight="1" spans="1:17">
      <c r="A111" s="390">
        <v>104</v>
      </c>
      <c r="B111" s="555"/>
      <c r="C111" s="555"/>
      <c r="D111" s="556"/>
      <c r="E111" s="465"/>
      <c r="F111" s="558"/>
      <c r="G111" s="558"/>
      <c r="H111" s="557"/>
      <c r="I111" s="465"/>
      <c r="J111" s="558"/>
      <c r="K111" s="558"/>
      <c r="L111" s="465"/>
      <c r="M111" s="558"/>
      <c r="N111" s="558"/>
      <c r="O111" s="397" t="str">
        <f t="shared" si="4"/>
        <v/>
      </c>
      <c r="P111" s="397" t="str">
        <f t="shared" si="5"/>
        <v/>
      </c>
      <c r="Q111" s="425"/>
    </row>
    <row r="112" hidden="1" customHeight="1" spans="1:17">
      <c r="A112" s="390">
        <v>105</v>
      </c>
      <c r="B112" s="555"/>
      <c r="C112" s="555"/>
      <c r="D112" s="556"/>
      <c r="E112" s="465"/>
      <c r="F112" s="149"/>
      <c r="G112" s="149"/>
      <c r="H112" s="557"/>
      <c r="I112" s="465"/>
      <c r="J112" s="149"/>
      <c r="K112" s="149"/>
      <c r="L112" s="465"/>
      <c r="M112" s="149"/>
      <c r="N112" s="149"/>
      <c r="O112" s="397" t="str">
        <f t="shared" si="4"/>
        <v/>
      </c>
      <c r="P112" s="397" t="str">
        <f t="shared" si="5"/>
        <v/>
      </c>
      <c r="Q112" s="425"/>
    </row>
    <row r="113" hidden="1" customHeight="1" spans="1:17">
      <c r="A113" s="390">
        <v>106</v>
      </c>
      <c r="B113" s="555"/>
      <c r="C113" s="555"/>
      <c r="D113" s="556"/>
      <c r="E113" s="465"/>
      <c r="F113" s="558"/>
      <c r="G113" s="558"/>
      <c r="H113" s="557"/>
      <c r="I113" s="465"/>
      <c r="J113" s="558"/>
      <c r="K113" s="558"/>
      <c r="L113" s="465"/>
      <c r="M113" s="558"/>
      <c r="N113" s="558"/>
      <c r="O113" s="397" t="str">
        <f t="shared" si="4"/>
        <v/>
      </c>
      <c r="P113" s="397" t="str">
        <f t="shared" si="5"/>
        <v/>
      </c>
      <c r="Q113" s="425"/>
    </row>
    <row r="114" hidden="1" customHeight="1" spans="1:17">
      <c r="A114" s="390">
        <v>107</v>
      </c>
      <c r="B114" s="555"/>
      <c r="C114" s="555"/>
      <c r="D114" s="556"/>
      <c r="E114" s="465"/>
      <c r="F114" s="558"/>
      <c r="G114" s="558"/>
      <c r="H114" s="557"/>
      <c r="I114" s="465"/>
      <c r="J114" s="558"/>
      <c r="K114" s="558"/>
      <c r="L114" s="465"/>
      <c r="M114" s="558"/>
      <c r="N114" s="558"/>
      <c r="O114" s="397" t="str">
        <f t="shared" si="4"/>
        <v/>
      </c>
      <c r="P114" s="397" t="str">
        <f t="shared" si="5"/>
        <v/>
      </c>
      <c r="Q114" s="425"/>
    </row>
    <row r="115" hidden="1" customHeight="1" spans="1:17">
      <c r="A115" s="390">
        <v>108</v>
      </c>
      <c r="B115" s="555"/>
      <c r="C115" s="555"/>
      <c r="D115" s="556"/>
      <c r="E115" s="465"/>
      <c r="F115" s="558"/>
      <c r="G115" s="558"/>
      <c r="H115" s="557"/>
      <c r="I115" s="465"/>
      <c r="J115" s="558"/>
      <c r="K115" s="558"/>
      <c r="L115" s="465"/>
      <c r="M115" s="558"/>
      <c r="N115" s="558"/>
      <c r="O115" s="397" t="str">
        <f t="shared" si="4"/>
        <v/>
      </c>
      <c r="P115" s="397" t="str">
        <f t="shared" si="5"/>
        <v/>
      </c>
      <c r="Q115" s="425"/>
    </row>
    <row r="116" hidden="1" customHeight="1" spans="1:17">
      <c r="A116" s="390">
        <v>109</v>
      </c>
      <c r="B116" s="555"/>
      <c r="C116" s="555"/>
      <c r="D116" s="556"/>
      <c r="E116" s="465"/>
      <c r="F116" s="558"/>
      <c r="G116" s="558"/>
      <c r="H116" s="557"/>
      <c r="I116" s="465"/>
      <c r="J116" s="558"/>
      <c r="K116" s="558"/>
      <c r="L116" s="465"/>
      <c r="M116" s="558"/>
      <c r="N116" s="558"/>
      <c r="O116" s="397" t="str">
        <f t="shared" si="4"/>
        <v/>
      </c>
      <c r="P116" s="397" t="str">
        <f t="shared" si="5"/>
        <v/>
      </c>
      <c r="Q116" s="425"/>
    </row>
    <row r="117" hidden="1" customHeight="1" spans="1:17">
      <c r="A117" s="390">
        <v>110</v>
      </c>
      <c r="B117" s="555"/>
      <c r="C117" s="555"/>
      <c r="D117" s="556"/>
      <c r="E117" s="465"/>
      <c r="F117" s="558"/>
      <c r="G117" s="558"/>
      <c r="H117" s="557"/>
      <c r="I117" s="465"/>
      <c r="J117" s="558"/>
      <c r="K117" s="558"/>
      <c r="L117" s="465"/>
      <c r="M117" s="558"/>
      <c r="N117" s="558"/>
      <c r="O117" s="397" t="str">
        <f t="shared" si="4"/>
        <v/>
      </c>
      <c r="P117" s="397" t="str">
        <f t="shared" si="5"/>
        <v/>
      </c>
      <c r="Q117" s="425"/>
    </row>
    <row r="118" hidden="1" customHeight="1" spans="1:17">
      <c r="A118" s="390">
        <v>111</v>
      </c>
      <c r="B118" s="555"/>
      <c r="C118" s="555"/>
      <c r="D118" s="556"/>
      <c r="E118" s="465"/>
      <c r="F118" s="149"/>
      <c r="G118" s="558"/>
      <c r="H118" s="557"/>
      <c r="I118" s="465"/>
      <c r="J118" s="149"/>
      <c r="K118" s="558"/>
      <c r="L118" s="465"/>
      <c r="M118" s="149"/>
      <c r="N118" s="558"/>
      <c r="O118" s="397" t="str">
        <f t="shared" si="4"/>
        <v/>
      </c>
      <c r="P118" s="397" t="str">
        <f t="shared" si="5"/>
        <v/>
      </c>
      <c r="Q118" s="425"/>
    </row>
    <row r="119" hidden="1" customHeight="1" spans="1:17">
      <c r="A119" s="390">
        <v>112</v>
      </c>
      <c r="B119" s="555"/>
      <c r="C119" s="555"/>
      <c r="D119" s="556"/>
      <c r="E119" s="465"/>
      <c r="F119" s="149"/>
      <c r="G119" s="558"/>
      <c r="H119" s="557"/>
      <c r="I119" s="465"/>
      <c r="J119" s="149"/>
      <c r="K119" s="558"/>
      <c r="L119" s="465"/>
      <c r="M119" s="149"/>
      <c r="N119" s="558"/>
      <c r="O119" s="397" t="str">
        <f t="shared" si="4"/>
        <v/>
      </c>
      <c r="P119" s="397" t="str">
        <f t="shared" si="5"/>
        <v/>
      </c>
      <c r="Q119" s="425"/>
    </row>
    <row r="120" hidden="1" customHeight="1" spans="1:17">
      <c r="A120" s="390">
        <v>113</v>
      </c>
      <c r="B120" s="555"/>
      <c r="C120" s="555"/>
      <c r="D120" s="556"/>
      <c r="E120" s="465"/>
      <c r="F120" s="149"/>
      <c r="G120" s="149"/>
      <c r="H120" s="557"/>
      <c r="I120" s="465"/>
      <c r="J120" s="149"/>
      <c r="K120" s="149"/>
      <c r="L120" s="465"/>
      <c r="M120" s="149"/>
      <c r="N120" s="149"/>
      <c r="O120" s="397" t="str">
        <f t="shared" si="4"/>
        <v/>
      </c>
      <c r="P120" s="397" t="str">
        <f t="shared" si="5"/>
        <v/>
      </c>
      <c r="Q120" s="425"/>
    </row>
    <row r="121" hidden="1" customHeight="1" spans="1:17">
      <c r="A121" s="390">
        <v>114</v>
      </c>
      <c r="B121" s="555"/>
      <c r="C121" s="555"/>
      <c r="D121" s="556"/>
      <c r="E121" s="465"/>
      <c r="F121" s="149"/>
      <c r="G121" s="558"/>
      <c r="H121" s="557"/>
      <c r="I121" s="465"/>
      <c r="J121" s="149"/>
      <c r="K121" s="558"/>
      <c r="L121" s="465"/>
      <c r="M121" s="149"/>
      <c r="N121" s="558"/>
      <c r="O121" s="397" t="str">
        <f t="shared" si="4"/>
        <v/>
      </c>
      <c r="P121" s="397" t="str">
        <f t="shared" si="5"/>
        <v/>
      </c>
      <c r="Q121" s="425"/>
    </row>
    <row r="122" hidden="1" customHeight="1" spans="1:17">
      <c r="A122" s="390">
        <v>115</v>
      </c>
      <c r="B122" s="555"/>
      <c r="C122" s="555"/>
      <c r="D122" s="556"/>
      <c r="E122" s="465"/>
      <c r="F122" s="149"/>
      <c r="G122" s="558"/>
      <c r="H122" s="557"/>
      <c r="I122" s="465"/>
      <c r="J122" s="149"/>
      <c r="K122" s="558"/>
      <c r="L122" s="465"/>
      <c r="M122" s="149"/>
      <c r="N122" s="558"/>
      <c r="O122" s="397" t="str">
        <f t="shared" si="4"/>
        <v/>
      </c>
      <c r="P122" s="397" t="str">
        <f t="shared" si="5"/>
        <v/>
      </c>
      <c r="Q122" s="425"/>
    </row>
    <row r="123" hidden="1" customHeight="1" spans="1:17">
      <c r="A123" s="390">
        <v>116</v>
      </c>
      <c r="B123" s="555"/>
      <c r="C123" s="555"/>
      <c r="D123" s="556"/>
      <c r="E123" s="465"/>
      <c r="F123" s="149"/>
      <c r="G123" s="558"/>
      <c r="H123" s="557"/>
      <c r="I123" s="465"/>
      <c r="J123" s="149"/>
      <c r="K123" s="558"/>
      <c r="L123" s="465"/>
      <c r="M123" s="149"/>
      <c r="N123" s="558"/>
      <c r="O123" s="397" t="str">
        <f t="shared" si="4"/>
        <v/>
      </c>
      <c r="P123" s="397" t="str">
        <f t="shared" si="5"/>
        <v/>
      </c>
      <c r="Q123" s="425"/>
    </row>
    <row r="124" hidden="1" customHeight="1" spans="1:17">
      <c r="A124" s="390">
        <v>117</v>
      </c>
      <c r="B124" s="555"/>
      <c r="C124" s="555"/>
      <c r="D124" s="556"/>
      <c r="E124" s="465"/>
      <c r="F124" s="149"/>
      <c r="G124" s="558"/>
      <c r="H124" s="557"/>
      <c r="I124" s="465"/>
      <c r="J124" s="149"/>
      <c r="K124" s="558"/>
      <c r="L124" s="465"/>
      <c r="M124" s="149"/>
      <c r="N124" s="558"/>
      <c r="O124" s="397" t="str">
        <f t="shared" si="4"/>
        <v/>
      </c>
      <c r="P124" s="397" t="str">
        <f t="shared" si="5"/>
        <v/>
      </c>
      <c r="Q124" s="425"/>
    </row>
    <row r="125" hidden="1" customHeight="1" spans="1:17">
      <c r="A125" s="390">
        <v>118</v>
      </c>
      <c r="B125" s="555"/>
      <c r="C125" s="555"/>
      <c r="D125" s="556"/>
      <c r="E125" s="465"/>
      <c r="F125" s="149"/>
      <c r="G125" s="558"/>
      <c r="H125" s="557"/>
      <c r="I125" s="465"/>
      <c r="J125" s="149"/>
      <c r="K125" s="558"/>
      <c r="L125" s="465"/>
      <c r="M125" s="149"/>
      <c r="N125" s="558"/>
      <c r="O125" s="397" t="str">
        <f t="shared" si="4"/>
        <v/>
      </c>
      <c r="P125" s="397" t="str">
        <f t="shared" si="5"/>
        <v/>
      </c>
      <c r="Q125" s="425"/>
    </row>
    <row r="126" hidden="1" customHeight="1" spans="1:17">
      <c r="A126" s="390">
        <v>119</v>
      </c>
      <c r="B126" s="555"/>
      <c r="C126" s="555"/>
      <c r="D126" s="556"/>
      <c r="E126" s="465"/>
      <c r="F126" s="149"/>
      <c r="G126" s="558"/>
      <c r="H126" s="557"/>
      <c r="I126" s="465"/>
      <c r="J126" s="149"/>
      <c r="K126" s="558"/>
      <c r="L126" s="465"/>
      <c r="M126" s="149"/>
      <c r="N126" s="558"/>
      <c r="O126" s="397" t="str">
        <f t="shared" si="4"/>
        <v/>
      </c>
      <c r="P126" s="397" t="str">
        <f t="shared" si="5"/>
        <v/>
      </c>
      <c r="Q126" s="425"/>
    </row>
    <row r="127" hidden="1" customHeight="1" spans="1:17">
      <c r="A127" s="390">
        <v>120</v>
      </c>
      <c r="B127" s="555"/>
      <c r="C127" s="555"/>
      <c r="D127" s="556"/>
      <c r="E127" s="465"/>
      <c r="F127" s="149"/>
      <c r="G127" s="558"/>
      <c r="H127" s="557"/>
      <c r="I127" s="465"/>
      <c r="J127" s="149"/>
      <c r="K127" s="558"/>
      <c r="L127" s="465"/>
      <c r="M127" s="149"/>
      <c r="N127" s="558"/>
      <c r="O127" s="397" t="str">
        <f t="shared" si="4"/>
        <v/>
      </c>
      <c r="P127" s="397" t="str">
        <f t="shared" si="5"/>
        <v/>
      </c>
      <c r="Q127" s="425"/>
    </row>
    <row r="128" hidden="1" customHeight="1" spans="1:17">
      <c r="A128" s="390">
        <v>121</v>
      </c>
      <c r="B128" s="555"/>
      <c r="C128" s="555"/>
      <c r="D128" s="556"/>
      <c r="E128" s="465"/>
      <c r="F128" s="149"/>
      <c r="G128" s="558"/>
      <c r="H128" s="557"/>
      <c r="I128" s="465"/>
      <c r="J128" s="149"/>
      <c r="K128" s="558"/>
      <c r="L128" s="465"/>
      <c r="M128" s="149"/>
      <c r="N128" s="558"/>
      <c r="O128" s="397" t="str">
        <f t="shared" si="4"/>
        <v/>
      </c>
      <c r="P128" s="397" t="str">
        <f t="shared" si="5"/>
        <v/>
      </c>
      <c r="Q128" s="425"/>
    </row>
    <row r="129" hidden="1" customHeight="1" spans="1:17">
      <c r="A129" s="390">
        <v>122</v>
      </c>
      <c r="B129" s="555"/>
      <c r="C129" s="555"/>
      <c r="D129" s="556"/>
      <c r="E129" s="465"/>
      <c r="F129" s="149"/>
      <c r="G129" s="558"/>
      <c r="H129" s="557"/>
      <c r="I129" s="465"/>
      <c r="J129" s="149"/>
      <c r="K129" s="558"/>
      <c r="L129" s="465"/>
      <c r="M129" s="149"/>
      <c r="N129" s="558"/>
      <c r="O129" s="397" t="str">
        <f t="shared" si="4"/>
        <v/>
      </c>
      <c r="P129" s="397" t="str">
        <f t="shared" si="5"/>
        <v/>
      </c>
      <c r="Q129" s="425"/>
    </row>
    <row r="130" hidden="1" customHeight="1" spans="1:17">
      <c r="A130" s="390">
        <v>123</v>
      </c>
      <c r="B130" s="555"/>
      <c r="C130" s="555"/>
      <c r="D130" s="556"/>
      <c r="E130" s="465"/>
      <c r="F130" s="149"/>
      <c r="G130" s="558"/>
      <c r="H130" s="557"/>
      <c r="I130" s="465"/>
      <c r="J130" s="149"/>
      <c r="K130" s="558"/>
      <c r="L130" s="465"/>
      <c r="M130" s="149"/>
      <c r="N130" s="558"/>
      <c r="O130" s="397" t="str">
        <f t="shared" si="4"/>
        <v/>
      </c>
      <c r="P130" s="397" t="str">
        <f t="shared" si="5"/>
        <v/>
      </c>
      <c r="Q130" s="425"/>
    </row>
    <row r="131" hidden="1" customHeight="1" spans="1:17">
      <c r="A131" s="390">
        <v>124</v>
      </c>
      <c r="B131" s="555"/>
      <c r="C131" s="555"/>
      <c r="D131" s="556"/>
      <c r="E131" s="465"/>
      <c r="F131" s="149"/>
      <c r="G131" s="558"/>
      <c r="H131" s="557"/>
      <c r="I131" s="465"/>
      <c r="J131" s="149"/>
      <c r="K131" s="558"/>
      <c r="L131" s="465"/>
      <c r="M131" s="149"/>
      <c r="N131" s="558"/>
      <c r="O131" s="397" t="str">
        <f t="shared" si="4"/>
        <v/>
      </c>
      <c r="P131" s="397" t="str">
        <f t="shared" si="5"/>
        <v/>
      </c>
      <c r="Q131" s="425"/>
    </row>
    <row r="132" hidden="1" customHeight="1" spans="1:17">
      <c r="A132" s="390">
        <v>125</v>
      </c>
      <c r="B132" s="555"/>
      <c r="C132" s="555"/>
      <c r="D132" s="556"/>
      <c r="E132" s="465"/>
      <c r="F132" s="149"/>
      <c r="G132" s="558"/>
      <c r="H132" s="557"/>
      <c r="I132" s="465"/>
      <c r="J132" s="149"/>
      <c r="K132" s="558"/>
      <c r="L132" s="465"/>
      <c r="M132" s="149"/>
      <c r="N132" s="558"/>
      <c r="O132" s="397" t="str">
        <f t="shared" si="4"/>
        <v/>
      </c>
      <c r="P132" s="397" t="str">
        <f t="shared" si="5"/>
        <v/>
      </c>
      <c r="Q132" s="425"/>
    </row>
    <row r="133" hidden="1" customHeight="1" spans="1:17">
      <c r="A133" s="390">
        <v>126</v>
      </c>
      <c r="B133" s="555"/>
      <c r="C133" s="555"/>
      <c r="D133" s="556"/>
      <c r="E133" s="465"/>
      <c r="F133" s="149"/>
      <c r="G133" s="149"/>
      <c r="H133" s="557"/>
      <c r="I133" s="465"/>
      <c r="J133" s="149"/>
      <c r="K133" s="149"/>
      <c r="L133" s="465"/>
      <c r="M133" s="149"/>
      <c r="N133" s="149"/>
      <c r="O133" s="397" t="str">
        <f t="shared" si="4"/>
        <v/>
      </c>
      <c r="P133" s="397" t="str">
        <f t="shared" si="5"/>
        <v/>
      </c>
      <c r="Q133" s="425"/>
    </row>
    <row r="134" hidden="1" customHeight="1" spans="1:17">
      <c r="A134" s="390">
        <v>127</v>
      </c>
      <c r="B134" s="555"/>
      <c r="C134" s="555"/>
      <c r="D134" s="556"/>
      <c r="E134" s="465"/>
      <c r="F134" s="149"/>
      <c r="G134" s="149"/>
      <c r="H134" s="557"/>
      <c r="I134" s="465"/>
      <c r="J134" s="149"/>
      <c r="K134" s="149"/>
      <c r="L134" s="465"/>
      <c r="M134" s="149"/>
      <c r="N134" s="149"/>
      <c r="O134" s="397" t="str">
        <f t="shared" si="4"/>
        <v/>
      </c>
      <c r="P134" s="397" t="str">
        <f t="shared" si="5"/>
        <v/>
      </c>
      <c r="Q134" s="425"/>
    </row>
    <row r="135" hidden="1" customHeight="1" spans="1:17">
      <c r="A135" s="390">
        <v>128</v>
      </c>
      <c r="B135" s="555"/>
      <c r="C135" s="555"/>
      <c r="D135" s="556"/>
      <c r="E135" s="465"/>
      <c r="F135" s="149"/>
      <c r="G135" s="149"/>
      <c r="H135" s="557"/>
      <c r="I135" s="465"/>
      <c r="J135" s="149"/>
      <c r="K135" s="149"/>
      <c r="L135" s="465"/>
      <c r="M135" s="149"/>
      <c r="N135" s="149"/>
      <c r="O135" s="397" t="str">
        <f t="shared" si="4"/>
        <v/>
      </c>
      <c r="P135" s="397" t="str">
        <f t="shared" si="5"/>
        <v/>
      </c>
      <c r="Q135" s="425"/>
    </row>
    <row r="136" hidden="1" customHeight="1" spans="1:17">
      <c r="A136" s="390">
        <v>129</v>
      </c>
      <c r="B136" s="555"/>
      <c r="C136" s="555"/>
      <c r="D136" s="556"/>
      <c r="E136" s="465"/>
      <c r="F136" s="149"/>
      <c r="G136" s="558"/>
      <c r="H136" s="557"/>
      <c r="I136" s="465"/>
      <c r="J136" s="149"/>
      <c r="K136" s="558"/>
      <c r="L136" s="465"/>
      <c r="M136" s="149"/>
      <c r="N136" s="558"/>
      <c r="O136" s="397" t="str">
        <f t="shared" si="4"/>
        <v/>
      </c>
      <c r="P136" s="397" t="str">
        <f t="shared" si="5"/>
        <v/>
      </c>
      <c r="Q136" s="425"/>
    </row>
    <row r="137" hidden="1" customHeight="1" spans="1:17">
      <c r="A137" s="390">
        <v>130</v>
      </c>
      <c r="B137" s="555"/>
      <c r="C137" s="555"/>
      <c r="D137" s="556"/>
      <c r="E137" s="465"/>
      <c r="F137" s="149"/>
      <c r="G137" s="558"/>
      <c r="H137" s="557"/>
      <c r="I137" s="465"/>
      <c r="J137" s="149"/>
      <c r="K137" s="558"/>
      <c r="L137" s="465"/>
      <c r="M137" s="149"/>
      <c r="N137" s="558"/>
      <c r="O137" s="397" t="str">
        <f t="shared" si="4"/>
        <v/>
      </c>
      <c r="P137" s="397" t="str">
        <f t="shared" si="5"/>
        <v/>
      </c>
      <c r="Q137" s="425"/>
    </row>
    <row r="138" hidden="1" customHeight="1" spans="1:17">
      <c r="A138" s="390">
        <v>131</v>
      </c>
      <c r="B138" s="555"/>
      <c r="C138" s="555"/>
      <c r="D138" s="556"/>
      <c r="E138" s="465"/>
      <c r="F138" s="558"/>
      <c r="G138" s="558"/>
      <c r="H138" s="557"/>
      <c r="I138" s="465"/>
      <c r="J138" s="558"/>
      <c r="K138" s="558"/>
      <c r="L138" s="465"/>
      <c r="M138" s="558"/>
      <c r="N138" s="558"/>
      <c r="O138" s="397" t="str">
        <f t="shared" si="4"/>
        <v/>
      </c>
      <c r="P138" s="397" t="str">
        <f t="shared" si="5"/>
        <v/>
      </c>
      <c r="Q138" s="425"/>
    </row>
    <row r="139" hidden="1" customHeight="1" spans="1:17">
      <c r="A139" s="390">
        <v>132</v>
      </c>
      <c r="B139" s="555"/>
      <c r="C139" s="555"/>
      <c r="D139" s="556"/>
      <c r="E139" s="465"/>
      <c r="F139" s="149"/>
      <c r="G139" s="558"/>
      <c r="H139" s="557"/>
      <c r="I139" s="465"/>
      <c r="J139" s="149"/>
      <c r="K139" s="558"/>
      <c r="L139" s="465"/>
      <c r="M139" s="149"/>
      <c r="N139" s="558"/>
      <c r="O139" s="397" t="str">
        <f t="shared" si="4"/>
        <v/>
      </c>
      <c r="P139" s="397" t="str">
        <f t="shared" si="5"/>
        <v/>
      </c>
      <c r="Q139" s="425"/>
    </row>
    <row r="140" hidden="1" customHeight="1" spans="1:17">
      <c r="A140" s="390">
        <v>133</v>
      </c>
      <c r="B140" s="555"/>
      <c r="C140" s="555"/>
      <c r="D140" s="556"/>
      <c r="E140" s="465"/>
      <c r="F140" s="149"/>
      <c r="G140" s="558"/>
      <c r="H140" s="557"/>
      <c r="I140" s="465"/>
      <c r="J140" s="149"/>
      <c r="K140" s="558"/>
      <c r="L140" s="465"/>
      <c r="M140" s="149"/>
      <c r="N140" s="558"/>
      <c r="O140" s="397" t="str">
        <f t="shared" si="4"/>
        <v/>
      </c>
      <c r="P140" s="397" t="str">
        <f t="shared" si="5"/>
        <v/>
      </c>
      <c r="Q140" s="425"/>
    </row>
    <row r="141" hidden="1" customHeight="1" spans="1:17">
      <c r="A141" s="390">
        <v>134</v>
      </c>
      <c r="B141" s="555"/>
      <c r="C141" s="555"/>
      <c r="D141" s="556"/>
      <c r="E141" s="465"/>
      <c r="F141" s="149"/>
      <c r="G141" s="558"/>
      <c r="H141" s="557"/>
      <c r="I141" s="465"/>
      <c r="J141" s="149"/>
      <c r="K141" s="558"/>
      <c r="L141" s="465"/>
      <c r="M141" s="149"/>
      <c r="N141" s="558"/>
      <c r="O141" s="397" t="str">
        <f t="shared" si="4"/>
        <v/>
      </c>
      <c r="P141" s="397" t="str">
        <f t="shared" si="5"/>
        <v/>
      </c>
      <c r="Q141" s="425"/>
    </row>
    <row r="142" hidden="1" customHeight="1" spans="1:17">
      <c r="A142" s="390">
        <v>135</v>
      </c>
      <c r="B142" s="555"/>
      <c r="C142" s="555"/>
      <c r="D142" s="556"/>
      <c r="E142" s="465"/>
      <c r="F142" s="149"/>
      <c r="G142" s="149"/>
      <c r="H142" s="557"/>
      <c r="I142" s="465"/>
      <c r="J142" s="149"/>
      <c r="K142" s="149"/>
      <c r="L142" s="465"/>
      <c r="M142" s="149"/>
      <c r="N142" s="149"/>
      <c r="O142" s="397" t="str">
        <f t="shared" si="4"/>
        <v/>
      </c>
      <c r="P142" s="397" t="str">
        <f t="shared" si="5"/>
        <v/>
      </c>
      <c r="Q142" s="425"/>
    </row>
    <row r="143" hidden="1" customHeight="1" spans="1:17">
      <c r="A143" s="390">
        <v>136</v>
      </c>
      <c r="B143" s="555"/>
      <c r="C143" s="555"/>
      <c r="D143" s="556"/>
      <c r="E143" s="465"/>
      <c r="F143" s="149"/>
      <c r="G143" s="558"/>
      <c r="H143" s="557"/>
      <c r="I143" s="465"/>
      <c r="J143" s="149"/>
      <c r="K143" s="558"/>
      <c r="L143" s="465"/>
      <c r="M143" s="149"/>
      <c r="N143" s="558"/>
      <c r="O143" s="397" t="str">
        <f t="shared" si="4"/>
        <v/>
      </c>
      <c r="P143" s="397" t="str">
        <f t="shared" si="5"/>
        <v/>
      </c>
      <c r="Q143" s="425"/>
    </row>
    <row r="144" hidden="1" customHeight="1" spans="1:17">
      <c r="A144" s="390">
        <v>137</v>
      </c>
      <c r="B144" s="555"/>
      <c r="C144" s="555"/>
      <c r="D144" s="556"/>
      <c r="E144" s="465"/>
      <c r="F144" s="558"/>
      <c r="G144" s="558"/>
      <c r="H144" s="557"/>
      <c r="I144" s="465"/>
      <c r="J144" s="558"/>
      <c r="K144" s="558"/>
      <c r="L144" s="465"/>
      <c r="M144" s="558"/>
      <c r="N144" s="558"/>
      <c r="O144" s="397" t="str">
        <f t="shared" si="4"/>
        <v/>
      </c>
      <c r="P144" s="397" t="str">
        <f t="shared" si="5"/>
        <v/>
      </c>
      <c r="Q144" s="425"/>
    </row>
    <row r="145" hidden="1" customHeight="1" spans="1:17">
      <c r="A145" s="390">
        <v>138</v>
      </c>
      <c r="B145" s="555"/>
      <c r="C145" s="555"/>
      <c r="D145" s="556"/>
      <c r="E145" s="465"/>
      <c r="F145" s="149"/>
      <c r="G145" s="558"/>
      <c r="H145" s="557"/>
      <c r="I145" s="465"/>
      <c r="J145" s="149"/>
      <c r="K145" s="558"/>
      <c r="L145" s="465"/>
      <c r="M145" s="149"/>
      <c r="N145" s="558"/>
      <c r="O145" s="397" t="str">
        <f t="shared" si="4"/>
        <v/>
      </c>
      <c r="P145" s="397" t="str">
        <f t="shared" si="5"/>
        <v/>
      </c>
      <c r="Q145" s="425"/>
    </row>
    <row r="146" hidden="1" customHeight="1" spans="1:17">
      <c r="A146" s="390">
        <v>139</v>
      </c>
      <c r="B146" s="555"/>
      <c r="C146" s="555"/>
      <c r="D146" s="556"/>
      <c r="E146" s="465"/>
      <c r="F146" s="149"/>
      <c r="G146" s="558"/>
      <c r="H146" s="557"/>
      <c r="I146" s="465"/>
      <c r="J146" s="149"/>
      <c r="K146" s="558"/>
      <c r="L146" s="465"/>
      <c r="M146" s="149"/>
      <c r="N146" s="558"/>
      <c r="O146" s="397" t="str">
        <f t="shared" si="4"/>
        <v/>
      </c>
      <c r="P146" s="397" t="str">
        <f t="shared" si="5"/>
        <v/>
      </c>
      <c r="Q146" s="425"/>
    </row>
    <row r="147" hidden="1" customHeight="1" spans="1:17">
      <c r="A147" s="390">
        <v>140</v>
      </c>
      <c r="B147" s="555"/>
      <c r="C147" s="555"/>
      <c r="D147" s="556"/>
      <c r="E147" s="465"/>
      <c r="F147" s="149"/>
      <c r="G147" s="558"/>
      <c r="H147" s="557"/>
      <c r="I147" s="465"/>
      <c r="J147" s="149"/>
      <c r="K147" s="558"/>
      <c r="L147" s="465"/>
      <c r="M147" s="149"/>
      <c r="N147" s="558"/>
      <c r="O147" s="397" t="str">
        <f t="shared" si="4"/>
        <v/>
      </c>
      <c r="P147" s="397" t="str">
        <f t="shared" si="5"/>
        <v/>
      </c>
      <c r="Q147" s="425"/>
    </row>
    <row r="148" hidden="1" customHeight="1" spans="1:17">
      <c r="A148" s="390">
        <v>141</v>
      </c>
      <c r="B148" s="555"/>
      <c r="C148" s="555"/>
      <c r="D148" s="556"/>
      <c r="E148" s="465"/>
      <c r="F148" s="149"/>
      <c r="G148" s="558"/>
      <c r="H148" s="557"/>
      <c r="I148" s="465"/>
      <c r="J148" s="149"/>
      <c r="K148" s="558"/>
      <c r="L148" s="465"/>
      <c r="M148" s="149"/>
      <c r="N148" s="558"/>
      <c r="O148" s="397" t="str">
        <f t="shared" ref="O148:O211" si="6">IF(K148=0,"",(N148-K148))</f>
        <v/>
      </c>
      <c r="P148" s="397" t="str">
        <f t="shared" ref="P148:P211" si="7">IF(K148=0,"",(N148-K148)/K148*100)</f>
        <v/>
      </c>
      <c r="Q148" s="425"/>
    </row>
    <row r="149" hidden="1" customHeight="1" spans="1:17">
      <c r="A149" s="390">
        <v>142</v>
      </c>
      <c r="B149" s="555"/>
      <c r="C149" s="555"/>
      <c r="D149" s="556"/>
      <c r="E149" s="465"/>
      <c r="F149" s="149"/>
      <c r="G149" s="558"/>
      <c r="H149" s="557"/>
      <c r="I149" s="465"/>
      <c r="J149" s="149"/>
      <c r="K149" s="558"/>
      <c r="L149" s="465"/>
      <c r="M149" s="149"/>
      <c r="N149" s="558"/>
      <c r="O149" s="397" t="str">
        <f t="shared" si="6"/>
        <v/>
      </c>
      <c r="P149" s="397" t="str">
        <f t="shared" si="7"/>
        <v/>
      </c>
      <c r="Q149" s="425"/>
    </row>
    <row r="150" hidden="1" customHeight="1" spans="1:17">
      <c r="A150" s="390">
        <v>143</v>
      </c>
      <c r="B150" s="555"/>
      <c r="C150" s="555"/>
      <c r="D150" s="556"/>
      <c r="E150" s="465"/>
      <c r="F150" s="149"/>
      <c r="G150" s="558"/>
      <c r="H150" s="557"/>
      <c r="I150" s="465"/>
      <c r="J150" s="149"/>
      <c r="K150" s="558"/>
      <c r="L150" s="465"/>
      <c r="M150" s="149"/>
      <c r="N150" s="558"/>
      <c r="O150" s="397" t="str">
        <f t="shared" si="6"/>
        <v/>
      </c>
      <c r="P150" s="397" t="str">
        <f t="shared" si="7"/>
        <v/>
      </c>
      <c r="Q150" s="425"/>
    </row>
    <row r="151" hidden="1" customHeight="1" spans="1:17">
      <c r="A151" s="390">
        <v>144</v>
      </c>
      <c r="B151" s="555"/>
      <c r="C151" s="555"/>
      <c r="D151" s="556"/>
      <c r="E151" s="465"/>
      <c r="F151" s="149"/>
      <c r="G151" s="558"/>
      <c r="H151" s="557"/>
      <c r="I151" s="465"/>
      <c r="J151" s="149"/>
      <c r="K151" s="558"/>
      <c r="L151" s="465"/>
      <c r="M151" s="149"/>
      <c r="N151" s="558"/>
      <c r="O151" s="397" t="str">
        <f t="shared" si="6"/>
        <v/>
      </c>
      <c r="P151" s="397" t="str">
        <f t="shared" si="7"/>
        <v/>
      </c>
      <c r="Q151" s="425"/>
    </row>
    <row r="152" hidden="1" customHeight="1" spans="1:17">
      <c r="A152" s="390">
        <v>145</v>
      </c>
      <c r="B152" s="555"/>
      <c r="C152" s="555"/>
      <c r="D152" s="556"/>
      <c r="E152" s="465"/>
      <c r="F152" s="149"/>
      <c r="G152" s="558"/>
      <c r="H152" s="557"/>
      <c r="I152" s="465"/>
      <c r="J152" s="149"/>
      <c r="K152" s="558"/>
      <c r="L152" s="465"/>
      <c r="M152" s="149"/>
      <c r="N152" s="558"/>
      <c r="O152" s="397" t="str">
        <f t="shared" si="6"/>
        <v/>
      </c>
      <c r="P152" s="397" t="str">
        <f t="shared" si="7"/>
        <v/>
      </c>
      <c r="Q152" s="425"/>
    </row>
    <row r="153" hidden="1" customHeight="1" spans="1:17">
      <c r="A153" s="390">
        <v>146</v>
      </c>
      <c r="B153" s="555"/>
      <c r="C153" s="555"/>
      <c r="D153" s="556"/>
      <c r="E153" s="465"/>
      <c r="F153" s="149"/>
      <c r="G153" s="558"/>
      <c r="H153" s="557"/>
      <c r="I153" s="465"/>
      <c r="J153" s="149"/>
      <c r="K153" s="558"/>
      <c r="L153" s="465"/>
      <c r="M153" s="149"/>
      <c r="N153" s="558"/>
      <c r="O153" s="397" t="str">
        <f t="shared" si="6"/>
        <v/>
      </c>
      <c r="P153" s="397" t="str">
        <f t="shared" si="7"/>
        <v/>
      </c>
      <c r="Q153" s="425"/>
    </row>
    <row r="154" hidden="1" customHeight="1" spans="1:17">
      <c r="A154" s="390">
        <v>147</v>
      </c>
      <c r="B154" s="555"/>
      <c r="C154" s="555"/>
      <c r="D154" s="556"/>
      <c r="E154" s="465"/>
      <c r="F154" s="149"/>
      <c r="G154" s="558"/>
      <c r="H154" s="557"/>
      <c r="I154" s="465"/>
      <c r="J154" s="149"/>
      <c r="K154" s="558"/>
      <c r="L154" s="465"/>
      <c r="M154" s="149"/>
      <c r="N154" s="558"/>
      <c r="O154" s="397" t="str">
        <f t="shared" si="6"/>
        <v/>
      </c>
      <c r="P154" s="397" t="str">
        <f t="shared" si="7"/>
        <v/>
      </c>
      <c r="Q154" s="425"/>
    </row>
    <row r="155" hidden="1" customHeight="1" spans="1:17">
      <c r="A155" s="390">
        <v>148</v>
      </c>
      <c r="B155" s="555"/>
      <c r="C155" s="555"/>
      <c r="D155" s="556"/>
      <c r="E155" s="465"/>
      <c r="F155" s="149"/>
      <c r="G155" s="149"/>
      <c r="H155" s="557"/>
      <c r="I155" s="465"/>
      <c r="J155" s="149"/>
      <c r="K155" s="149"/>
      <c r="L155" s="465"/>
      <c r="M155" s="149"/>
      <c r="N155" s="149"/>
      <c r="O155" s="397" t="str">
        <f t="shared" si="6"/>
        <v/>
      </c>
      <c r="P155" s="397" t="str">
        <f t="shared" si="7"/>
        <v/>
      </c>
      <c r="Q155" s="425"/>
    </row>
    <row r="156" hidden="1" customHeight="1" spans="1:17">
      <c r="A156" s="390">
        <v>149</v>
      </c>
      <c r="B156" s="555"/>
      <c r="C156" s="555"/>
      <c r="D156" s="556"/>
      <c r="E156" s="465"/>
      <c r="F156" s="149"/>
      <c r="G156" s="558"/>
      <c r="H156" s="557"/>
      <c r="I156" s="465"/>
      <c r="J156" s="149"/>
      <c r="K156" s="558"/>
      <c r="L156" s="465"/>
      <c r="M156" s="149"/>
      <c r="N156" s="558"/>
      <c r="O156" s="397" t="str">
        <f t="shared" si="6"/>
        <v/>
      </c>
      <c r="P156" s="397" t="str">
        <f t="shared" si="7"/>
        <v/>
      </c>
      <c r="Q156" s="425"/>
    </row>
    <row r="157" hidden="1" customHeight="1" spans="1:17">
      <c r="A157" s="390">
        <v>150</v>
      </c>
      <c r="B157" s="555"/>
      <c r="C157" s="555"/>
      <c r="D157" s="556"/>
      <c r="E157" s="465"/>
      <c r="F157" s="149"/>
      <c r="G157" s="149"/>
      <c r="H157" s="557"/>
      <c r="I157" s="465"/>
      <c r="J157" s="149"/>
      <c r="K157" s="149"/>
      <c r="L157" s="465"/>
      <c r="M157" s="149"/>
      <c r="N157" s="149"/>
      <c r="O157" s="397" t="str">
        <f t="shared" si="6"/>
        <v/>
      </c>
      <c r="P157" s="397" t="str">
        <f t="shared" si="7"/>
        <v/>
      </c>
      <c r="Q157" s="425"/>
    </row>
    <row r="158" hidden="1" customHeight="1" spans="1:17">
      <c r="A158" s="390">
        <v>151</v>
      </c>
      <c r="B158" s="555"/>
      <c r="C158" s="555"/>
      <c r="D158" s="556"/>
      <c r="E158" s="465"/>
      <c r="F158" s="149"/>
      <c r="G158" s="149"/>
      <c r="H158" s="557"/>
      <c r="I158" s="465"/>
      <c r="J158" s="149"/>
      <c r="K158" s="149"/>
      <c r="L158" s="465"/>
      <c r="M158" s="149"/>
      <c r="N158" s="149"/>
      <c r="O158" s="397" t="str">
        <f t="shared" si="6"/>
        <v/>
      </c>
      <c r="P158" s="397" t="str">
        <f t="shared" si="7"/>
        <v/>
      </c>
      <c r="Q158" s="425"/>
    </row>
    <row r="159" hidden="1" customHeight="1" spans="1:17">
      <c r="A159" s="390">
        <v>152</v>
      </c>
      <c r="B159" s="555"/>
      <c r="C159" s="555"/>
      <c r="D159" s="556"/>
      <c r="E159" s="465"/>
      <c r="F159" s="149"/>
      <c r="G159" s="149"/>
      <c r="H159" s="557"/>
      <c r="I159" s="465"/>
      <c r="J159" s="149"/>
      <c r="K159" s="149"/>
      <c r="L159" s="465"/>
      <c r="M159" s="149"/>
      <c r="N159" s="149"/>
      <c r="O159" s="397" t="str">
        <f t="shared" si="6"/>
        <v/>
      </c>
      <c r="P159" s="397" t="str">
        <f t="shared" si="7"/>
        <v/>
      </c>
      <c r="Q159" s="425"/>
    </row>
    <row r="160" hidden="1" customHeight="1" spans="1:17">
      <c r="A160" s="390">
        <v>153</v>
      </c>
      <c r="B160" s="555"/>
      <c r="C160" s="555"/>
      <c r="D160" s="556"/>
      <c r="E160" s="465"/>
      <c r="F160" s="149"/>
      <c r="G160" s="149"/>
      <c r="H160" s="557"/>
      <c r="I160" s="465"/>
      <c r="J160" s="149"/>
      <c r="K160" s="149"/>
      <c r="L160" s="465"/>
      <c r="M160" s="149"/>
      <c r="N160" s="149"/>
      <c r="O160" s="397" t="str">
        <f t="shared" si="6"/>
        <v/>
      </c>
      <c r="P160" s="397" t="str">
        <f t="shared" si="7"/>
        <v/>
      </c>
      <c r="Q160" s="425"/>
    </row>
    <row r="161" hidden="1" customHeight="1" spans="1:17">
      <c r="A161" s="390">
        <v>154</v>
      </c>
      <c r="B161" s="555"/>
      <c r="C161" s="555"/>
      <c r="D161" s="556"/>
      <c r="E161" s="465"/>
      <c r="F161" s="149"/>
      <c r="G161" s="149"/>
      <c r="H161" s="557"/>
      <c r="I161" s="465"/>
      <c r="J161" s="149"/>
      <c r="K161" s="149"/>
      <c r="L161" s="465"/>
      <c r="M161" s="149"/>
      <c r="N161" s="149"/>
      <c r="O161" s="397" t="str">
        <f t="shared" si="6"/>
        <v/>
      </c>
      <c r="P161" s="397" t="str">
        <f t="shared" si="7"/>
        <v/>
      </c>
      <c r="Q161" s="425"/>
    </row>
    <row r="162" hidden="1" customHeight="1" spans="1:17">
      <c r="A162" s="390">
        <v>155</v>
      </c>
      <c r="B162" s="555"/>
      <c r="C162" s="555"/>
      <c r="D162" s="556"/>
      <c r="E162" s="465"/>
      <c r="F162" s="149"/>
      <c r="G162" s="149"/>
      <c r="H162" s="557"/>
      <c r="I162" s="465"/>
      <c r="J162" s="149"/>
      <c r="K162" s="149"/>
      <c r="L162" s="465"/>
      <c r="M162" s="149"/>
      <c r="N162" s="149"/>
      <c r="O162" s="397" t="str">
        <f t="shared" si="6"/>
        <v/>
      </c>
      <c r="P162" s="397" t="str">
        <f t="shared" si="7"/>
        <v/>
      </c>
      <c r="Q162" s="425"/>
    </row>
    <row r="163" hidden="1" customHeight="1" spans="1:17">
      <c r="A163" s="390">
        <v>156</v>
      </c>
      <c r="B163" s="555"/>
      <c r="C163" s="555"/>
      <c r="D163" s="556"/>
      <c r="E163" s="465"/>
      <c r="F163" s="149"/>
      <c r="G163" s="149"/>
      <c r="H163" s="557"/>
      <c r="I163" s="465"/>
      <c r="J163" s="149"/>
      <c r="K163" s="149"/>
      <c r="L163" s="465"/>
      <c r="M163" s="149"/>
      <c r="N163" s="149"/>
      <c r="O163" s="397" t="str">
        <f t="shared" si="6"/>
        <v/>
      </c>
      <c r="P163" s="397" t="str">
        <f t="shared" si="7"/>
        <v/>
      </c>
      <c r="Q163" s="425"/>
    </row>
    <row r="164" hidden="1" customHeight="1" spans="1:17">
      <c r="A164" s="390">
        <v>157</v>
      </c>
      <c r="B164" s="555"/>
      <c r="C164" s="555"/>
      <c r="D164" s="556"/>
      <c r="E164" s="465"/>
      <c r="F164" s="149"/>
      <c r="G164" s="149"/>
      <c r="H164" s="557"/>
      <c r="I164" s="465"/>
      <c r="J164" s="149"/>
      <c r="K164" s="149"/>
      <c r="L164" s="465"/>
      <c r="M164" s="149"/>
      <c r="N164" s="149"/>
      <c r="O164" s="397" t="str">
        <f t="shared" si="6"/>
        <v/>
      </c>
      <c r="P164" s="397" t="str">
        <f t="shared" si="7"/>
        <v/>
      </c>
      <c r="Q164" s="425"/>
    </row>
    <row r="165" hidden="1" customHeight="1" spans="1:17">
      <c r="A165" s="390">
        <v>158</v>
      </c>
      <c r="B165" s="555"/>
      <c r="C165" s="555"/>
      <c r="D165" s="556"/>
      <c r="E165" s="465"/>
      <c r="F165" s="149"/>
      <c r="G165" s="149"/>
      <c r="H165" s="557"/>
      <c r="I165" s="465"/>
      <c r="J165" s="149"/>
      <c r="K165" s="149"/>
      <c r="L165" s="465"/>
      <c r="M165" s="149"/>
      <c r="N165" s="149"/>
      <c r="O165" s="397" t="str">
        <f t="shared" si="6"/>
        <v/>
      </c>
      <c r="P165" s="397" t="str">
        <f t="shared" si="7"/>
        <v/>
      </c>
      <c r="Q165" s="425"/>
    </row>
    <row r="166" hidden="1" customHeight="1" spans="1:17">
      <c r="A166" s="390">
        <v>159</v>
      </c>
      <c r="B166" s="555"/>
      <c r="C166" s="555"/>
      <c r="D166" s="556"/>
      <c r="E166" s="465"/>
      <c r="F166" s="149"/>
      <c r="G166" s="149"/>
      <c r="H166" s="557"/>
      <c r="I166" s="465"/>
      <c r="J166" s="149"/>
      <c r="K166" s="149"/>
      <c r="L166" s="465"/>
      <c r="M166" s="149"/>
      <c r="N166" s="149"/>
      <c r="O166" s="397" t="str">
        <f t="shared" si="6"/>
        <v/>
      </c>
      <c r="P166" s="397" t="str">
        <f t="shared" si="7"/>
        <v/>
      </c>
      <c r="Q166" s="425"/>
    </row>
    <row r="167" hidden="1" customHeight="1" spans="1:17">
      <c r="A167" s="390">
        <v>160</v>
      </c>
      <c r="B167" s="555"/>
      <c r="C167" s="555"/>
      <c r="D167" s="556"/>
      <c r="E167" s="465"/>
      <c r="F167" s="149"/>
      <c r="G167" s="149"/>
      <c r="H167" s="557"/>
      <c r="I167" s="465"/>
      <c r="J167" s="149"/>
      <c r="K167" s="149"/>
      <c r="L167" s="465"/>
      <c r="M167" s="149"/>
      <c r="N167" s="149"/>
      <c r="O167" s="397" t="str">
        <f t="shared" si="6"/>
        <v/>
      </c>
      <c r="P167" s="397" t="str">
        <f t="shared" si="7"/>
        <v/>
      </c>
      <c r="Q167" s="425"/>
    </row>
    <row r="168" hidden="1" customHeight="1" spans="1:17">
      <c r="A168" s="390">
        <v>161</v>
      </c>
      <c r="B168" s="555"/>
      <c r="C168" s="555"/>
      <c r="D168" s="556"/>
      <c r="E168" s="465"/>
      <c r="F168" s="149"/>
      <c r="G168" s="149"/>
      <c r="H168" s="557"/>
      <c r="I168" s="465"/>
      <c r="J168" s="149"/>
      <c r="K168" s="149"/>
      <c r="L168" s="465"/>
      <c r="M168" s="149"/>
      <c r="N168" s="149"/>
      <c r="O168" s="397" t="str">
        <f t="shared" si="6"/>
        <v/>
      </c>
      <c r="P168" s="397" t="str">
        <f t="shared" si="7"/>
        <v/>
      </c>
      <c r="Q168" s="425"/>
    </row>
    <row r="169" hidden="1" customHeight="1" spans="1:17">
      <c r="A169" s="390">
        <v>162</v>
      </c>
      <c r="B169" s="555"/>
      <c r="C169" s="555"/>
      <c r="D169" s="556"/>
      <c r="E169" s="465"/>
      <c r="F169" s="149"/>
      <c r="G169" s="149"/>
      <c r="H169" s="557"/>
      <c r="I169" s="465"/>
      <c r="J169" s="149"/>
      <c r="K169" s="149"/>
      <c r="L169" s="465"/>
      <c r="M169" s="149"/>
      <c r="N169" s="149"/>
      <c r="O169" s="397" t="str">
        <f t="shared" si="6"/>
        <v/>
      </c>
      <c r="P169" s="397" t="str">
        <f t="shared" si="7"/>
        <v/>
      </c>
      <c r="Q169" s="425"/>
    </row>
    <row r="170" hidden="1" customHeight="1" spans="1:17">
      <c r="A170" s="390">
        <v>163</v>
      </c>
      <c r="B170" s="555"/>
      <c r="C170" s="555"/>
      <c r="D170" s="556"/>
      <c r="E170" s="465"/>
      <c r="F170" s="149"/>
      <c r="G170" s="149"/>
      <c r="H170" s="557"/>
      <c r="I170" s="465"/>
      <c r="J170" s="149"/>
      <c r="K170" s="149"/>
      <c r="L170" s="465"/>
      <c r="M170" s="149"/>
      <c r="N170" s="149"/>
      <c r="O170" s="397" t="str">
        <f t="shared" si="6"/>
        <v/>
      </c>
      <c r="P170" s="397" t="str">
        <f t="shared" si="7"/>
        <v/>
      </c>
      <c r="Q170" s="425"/>
    </row>
    <row r="171" hidden="1" customHeight="1" spans="1:17">
      <c r="A171" s="390">
        <v>164</v>
      </c>
      <c r="B171" s="555"/>
      <c r="C171" s="555"/>
      <c r="D171" s="556"/>
      <c r="E171" s="465"/>
      <c r="F171" s="149"/>
      <c r="G171" s="149"/>
      <c r="H171" s="557"/>
      <c r="I171" s="465"/>
      <c r="J171" s="149"/>
      <c r="K171" s="149"/>
      <c r="L171" s="465"/>
      <c r="M171" s="149"/>
      <c r="N171" s="149"/>
      <c r="O171" s="397" t="str">
        <f t="shared" si="6"/>
        <v/>
      </c>
      <c r="P171" s="397" t="str">
        <f t="shared" si="7"/>
        <v/>
      </c>
      <c r="Q171" s="425"/>
    </row>
    <row r="172" hidden="1" customHeight="1" spans="1:17">
      <c r="A172" s="390">
        <v>165</v>
      </c>
      <c r="B172" s="555"/>
      <c r="C172" s="555"/>
      <c r="D172" s="556"/>
      <c r="E172" s="465"/>
      <c r="F172" s="149"/>
      <c r="G172" s="558"/>
      <c r="H172" s="557"/>
      <c r="I172" s="465"/>
      <c r="J172" s="149"/>
      <c r="K172" s="558"/>
      <c r="L172" s="465"/>
      <c r="M172" s="149"/>
      <c r="N172" s="558"/>
      <c r="O172" s="397" t="str">
        <f t="shared" si="6"/>
        <v/>
      </c>
      <c r="P172" s="397" t="str">
        <f t="shared" si="7"/>
        <v/>
      </c>
      <c r="Q172" s="425"/>
    </row>
    <row r="173" hidden="1" customHeight="1" spans="1:17">
      <c r="A173" s="390">
        <v>166</v>
      </c>
      <c r="B173" s="555"/>
      <c r="C173" s="555"/>
      <c r="D173" s="556"/>
      <c r="E173" s="465"/>
      <c r="F173" s="149"/>
      <c r="G173" s="149"/>
      <c r="H173" s="557"/>
      <c r="I173" s="465"/>
      <c r="J173" s="149"/>
      <c r="K173" s="149"/>
      <c r="L173" s="465"/>
      <c r="M173" s="149"/>
      <c r="N173" s="149"/>
      <c r="O173" s="397" t="str">
        <f t="shared" si="6"/>
        <v/>
      </c>
      <c r="P173" s="397" t="str">
        <f t="shared" si="7"/>
        <v/>
      </c>
      <c r="Q173" s="425"/>
    </row>
    <row r="174" hidden="1" customHeight="1" spans="1:17">
      <c r="A174" s="390">
        <v>167</v>
      </c>
      <c r="B174" s="555"/>
      <c r="C174" s="555"/>
      <c r="D174" s="556"/>
      <c r="E174" s="465"/>
      <c r="F174" s="149"/>
      <c r="G174" s="149"/>
      <c r="H174" s="557"/>
      <c r="I174" s="465"/>
      <c r="J174" s="149"/>
      <c r="K174" s="149"/>
      <c r="L174" s="465"/>
      <c r="M174" s="149"/>
      <c r="N174" s="149"/>
      <c r="O174" s="397" t="str">
        <f t="shared" si="6"/>
        <v/>
      </c>
      <c r="P174" s="397" t="str">
        <f t="shared" si="7"/>
        <v/>
      </c>
      <c r="Q174" s="425"/>
    </row>
    <row r="175" hidden="1" customHeight="1" spans="1:17">
      <c r="A175" s="390">
        <v>168</v>
      </c>
      <c r="B175" s="555"/>
      <c r="C175" s="555"/>
      <c r="D175" s="556"/>
      <c r="E175" s="465"/>
      <c r="F175" s="558"/>
      <c r="G175" s="558"/>
      <c r="H175" s="557"/>
      <c r="I175" s="465"/>
      <c r="J175" s="558"/>
      <c r="K175" s="558"/>
      <c r="L175" s="465"/>
      <c r="M175" s="558"/>
      <c r="N175" s="558"/>
      <c r="O175" s="397" t="str">
        <f t="shared" si="6"/>
        <v/>
      </c>
      <c r="P175" s="397" t="str">
        <f t="shared" si="7"/>
        <v/>
      </c>
      <c r="Q175" s="425"/>
    </row>
    <row r="176" hidden="1" customHeight="1" spans="1:17">
      <c r="A176" s="390">
        <v>169</v>
      </c>
      <c r="B176" s="555"/>
      <c r="C176" s="555"/>
      <c r="D176" s="556"/>
      <c r="E176" s="465"/>
      <c r="F176" s="149"/>
      <c r="G176" s="149"/>
      <c r="H176" s="557"/>
      <c r="I176" s="465"/>
      <c r="J176" s="149"/>
      <c r="K176" s="149"/>
      <c r="L176" s="465"/>
      <c r="M176" s="149"/>
      <c r="N176" s="149"/>
      <c r="O176" s="397" t="str">
        <f t="shared" si="6"/>
        <v/>
      </c>
      <c r="P176" s="397" t="str">
        <f t="shared" si="7"/>
        <v/>
      </c>
      <c r="Q176" s="425"/>
    </row>
    <row r="177" hidden="1" customHeight="1" spans="1:17">
      <c r="A177" s="390">
        <v>170</v>
      </c>
      <c r="B177" s="555"/>
      <c r="C177" s="555"/>
      <c r="D177" s="556"/>
      <c r="E177" s="465"/>
      <c r="F177" s="149"/>
      <c r="G177" s="558"/>
      <c r="H177" s="557"/>
      <c r="I177" s="465"/>
      <c r="J177" s="149"/>
      <c r="K177" s="558"/>
      <c r="L177" s="465"/>
      <c r="M177" s="149"/>
      <c r="N177" s="558"/>
      <c r="O177" s="397" t="str">
        <f t="shared" si="6"/>
        <v/>
      </c>
      <c r="P177" s="397" t="str">
        <f t="shared" si="7"/>
        <v/>
      </c>
      <c r="Q177" s="425"/>
    </row>
    <row r="178" hidden="1" customHeight="1" spans="1:17">
      <c r="A178" s="390">
        <v>171</v>
      </c>
      <c r="B178" s="555"/>
      <c r="C178" s="555"/>
      <c r="D178" s="556"/>
      <c r="E178" s="465"/>
      <c r="F178" s="149"/>
      <c r="G178" s="558"/>
      <c r="H178" s="557"/>
      <c r="I178" s="465"/>
      <c r="J178" s="149"/>
      <c r="K178" s="558"/>
      <c r="L178" s="465"/>
      <c r="M178" s="149"/>
      <c r="N178" s="558"/>
      <c r="O178" s="397" t="str">
        <f t="shared" si="6"/>
        <v/>
      </c>
      <c r="P178" s="397" t="str">
        <f t="shared" si="7"/>
        <v/>
      </c>
      <c r="Q178" s="425"/>
    </row>
    <row r="179" hidden="1" customHeight="1" spans="1:17">
      <c r="A179" s="390">
        <v>172</v>
      </c>
      <c r="B179" s="555"/>
      <c r="C179" s="555"/>
      <c r="D179" s="556"/>
      <c r="E179" s="465"/>
      <c r="F179" s="149"/>
      <c r="G179" s="149"/>
      <c r="H179" s="557"/>
      <c r="I179" s="465"/>
      <c r="J179" s="149"/>
      <c r="K179" s="149"/>
      <c r="L179" s="465"/>
      <c r="M179" s="149"/>
      <c r="N179" s="149"/>
      <c r="O179" s="397" t="str">
        <f t="shared" si="6"/>
        <v/>
      </c>
      <c r="P179" s="397" t="str">
        <f t="shared" si="7"/>
        <v/>
      </c>
      <c r="Q179" s="425"/>
    </row>
    <row r="180" hidden="1" customHeight="1" spans="1:17">
      <c r="A180" s="390">
        <v>173</v>
      </c>
      <c r="B180" s="555"/>
      <c r="C180" s="555"/>
      <c r="D180" s="556"/>
      <c r="E180" s="465"/>
      <c r="F180" s="149"/>
      <c r="G180" s="149"/>
      <c r="H180" s="557"/>
      <c r="I180" s="465"/>
      <c r="J180" s="149"/>
      <c r="K180" s="149"/>
      <c r="L180" s="465"/>
      <c r="M180" s="149"/>
      <c r="N180" s="149"/>
      <c r="O180" s="397" t="str">
        <f t="shared" si="6"/>
        <v/>
      </c>
      <c r="P180" s="397" t="str">
        <f t="shared" si="7"/>
        <v/>
      </c>
      <c r="Q180" s="425"/>
    </row>
    <row r="181" hidden="1" customHeight="1" spans="1:17">
      <c r="A181" s="390">
        <v>174</v>
      </c>
      <c r="B181" s="555"/>
      <c r="C181" s="555"/>
      <c r="D181" s="556"/>
      <c r="E181" s="465"/>
      <c r="F181" s="149"/>
      <c r="G181" s="149"/>
      <c r="H181" s="557"/>
      <c r="I181" s="465"/>
      <c r="J181" s="149"/>
      <c r="K181" s="149"/>
      <c r="L181" s="465"/>
      <c r="M181" s="149"/>
      <c r="N181" s="149"/>
      <c r="O181" s="397" t="str">
        <f t="shared" si="6"/>
        <v/>
      </c>
      <c r="P181" s="397" t="str">
        <f t="shared" si="7"/>
        <v/>
      </c>
      <c r="Q181" s="425"/>
    </row>
    <row r="182" hidden="1" customHeight="1" spans="1:17">
      <c r="A182" s="390">
        <v>175</v>
      </c>
      <c r="B182" s="555"/>
      <c r="C182" s="555"/>
      <c r="D182" s="556"/>
      <c r="E182" s="465"/>
      <c r="F182" s="149"/>
      <c r="G182" s="149"/>
      <c r="H182" s="557"/>
      <c r="I182" s="465"/>
      <c r="J182" s="149"/>
      <c r="K182" s="149"/>
      <c r="L182" s="465"/>
      <c r="M182" s="149"/>
      <c r="N182" s="149"/>
      <c r="O182" s="397" t="str">
        <f t="shared" si="6"/>
        <v/>
      </c>
      <c r="P182" s="397" t="str">
        <f t="shared" si="7"/>
        <v/>
      </c>
      <c r="Q182" s="425"/>
    </row>
    <row r="183" hidden="1" customHeight="1" spans="1:17">
      <c r="A183" s="390">
        <v>176</v>
      </c>
      <c r="B183" s="555"/>
      <c r="C183" s="555"/>
      <c r="D183" s="556"/>
      <c r="E183" s="465"/>
      <c r="F183" s="149"/>
      <c r="G183" s="558"/>
      <c r="H183" s="557"/>
      <c r="I183" s="465"/>
      <c r="J183" s="149"/>
      <c r="K183" s="558"/>
      <c r="L183" s="465"/>
      <c r="M183" s="149"/>
      <c r="N183" s="558"/>
      <c r="O183" s="397" t="str">
        <f t="shared" si="6"/>
        <v/>
      </c>
      <c r="P183" s="397" t="str">
        <f t="shared" si="7"/>
        <v/>
      </c>
      <c r="Q183" s="425"/>
    </row>
    <row r="184" hidden="1" customHeight="1" spans="1:17">
      <c r="A184" s="390">
        <v>177</v>
      </c>
      <c r="B184" s="555"/>
      <c r="C184" s="555"/>
      <c r="D184" s="556"/>
      <c r="E184" s="465"/>
      <c r="F184" s="149"/>
      <c r="G184" s="149"/>
      <c r="H184" s="557"/>
      <c r="I184" s="465"/>
      <c r="J184" s="149"/>
      <c r="K184" s="149"/>
      <c r="L184" s="465"/>
      <c r="M184" s="149"/>
      <c r="N184" s="149"/>
      <c r="O184" s="397" t="str">
        <f t="shared" si="6"/>
        <v/>
      </c>
      <c r="P184" s="397" t="str">
        <f t="shared" si="7"/>
        <v/>
      </c>
      <c r="Q184" s="425"/>
    </row>
    <row r="185" hidden="1" customHeight="1" spans="1:17">
      <c r="A185" s="390">
        <v>178</v>
      </c>
      <c r="B185" s="555"/>
      <c r="C185" s="555"/>
      <c r="D185" s="556"/>
      <c r="E185" s="465"/>
      <c r="F185" s="149"/>
      <c r="G185" s="149"/>
      <c r="H185" s="557"/>
      <c r="I185" s="465"/>
      <c r="J185" s="149"/>
      <c r="K185" s="149"/>
      <c r="L185" s="465"/>
      <c r="M185" s="149"/>
      <c r="N185" s="149"/>
      <c r="O185" s="397" t="str">
        <f t="shared" si="6"/>
        <v/>
      </c>
      <c r="P185" s="397" t="str">
        <f t="shared" si="7"/>
        <v/>
      </c>
      <c r="Q185" s="425"/>
    </row>
    <row r="186" hidden="1" customHeight="1" spans="1:17">
      <c r="A186" s="390">
        <v>179</v>
      </c>
      <c r="B186" s="555"/>
      <c r="C186" s="555"/>
      <c r="D186" s="556"/>
      <c r="E186" s="465"/>
      <c r="F186" s="149"/>
      <c r="G186" s="149"/>
      <c r="H186" s="557"/>
      <c r="I186" s="465"/>
      <c r="J186" s="149"/>
      <c r="K186" s="149"/>
      <c r="L186" s="465"/>
      <c r="M186" s="149"/>
      <c r="N186" s="149"/>
      <c r="O186" s="397" t="str">
        <f t="shared" si="6"/>
        <v/>
      </c>
      <c r="P186" s="397" t="str">
        <f t="shared" si="7"/>
        <v/>
      </c>
      <c r="Q186" s="425"/>
    </row>
    <row r="187" hidden="1" customHeight="1" spans="1:17">
      <c r="A187" s="390">
        <v>180</v>
      </c>
      <c r="B187" s="555"/>
      <c r="C187" s="555"/>
      <c r="D187" s="556"/>
      <c r="E187" s="465"/>
      <c r="F187" s="149"/>
      <c r="G187" s="149"/>
      <c r="H187" s="557"/>
      <c r="I187" s="465"/>
      <c r="J187" s="149"/>
      <c r="K187" s="149"/>
      <c r="L187" s="465"/>
      <c r="M187" s="149"/>
      <c r="N187" s="149"/>
      <c r="O187" s="397" t="str">
        <f t="shared" si="6"/>
        <v/>
      </c>
      <c r="P187" s="397" t="str">
        <f t="shared" si="7"/>
        <v/>
      </c>
      <c r="Q187" s="425"/>
    </row>
    <row r="188" hidden="1" customHeight="1" spans="1:17">
      <c r="A188" s="390">
        <v>181</v>
      </c>
      <c r="B188" s="555"/>
      <c r="C188" s="555"/>
      <c r="D188" s="556"/>
      <c r="E188" s="465"/>
      <c r="F188" s="149"/>
      <c r="G188" s="149"/>
      <c r="H188" s="557"/>
      <c r="I188" s="465"/>
      <c r="J188" s="149"/>
      <c r="K188" s="149"/>
      <c r="L188" s="465"/>
      <c r="M188" s="149"/>
      <c r="N188" s="149"/>
      <c r="O188" s="397" t="str">
        <f t="shared" si="6"/>
        <v/>
      </c>
      <c r="P188" s="397" t="str">
        <f t="shared" si="7"/>
        <v/>
      </c>
      <c r="Q188" s="425"/>
    </row>
    <row r="189" hidden="1" customHeight="1" spans="1:17">
      <c r="A189" s="390">
        <v>182</v>
      </c>
      <c r="B189" s="555"/>
      <c r="C189" s="555"/>
      <c r="D189" s="556"/>
      <c r="E189" s="465"/>
      <c r="F189" s="149"/>
      <c r="G189" s="558"/>
      <c r="H189" s="557"/>
      <c r="I189" s="465"/>
      <c r="J189" s="149"/>
      <c r="K189" s="558"/>
      <c r="L189" s="465"/>
      <c r="M189" s="149"/>
      <c r="N189" s="558"/>
      <c r="O189" s="397" t="str">
        <f t="shared" si="6"/>
        <v/>
      </c>
      <c r="P189" s="397" t="str">
        <f t="shared" si="7"/>
        <v/>
      </c>
      <c r="Q189" s="425"/>
    </row>
    <row r="190" hidden="1" customHeight="1" spans="1:17">
      <c r="A190" s="390">
        <v>183</v>
      </c>
      <c r="B190" s="555"/>
      <c r="C190" s="555"/>
      <c r="D190" s="556"/>
      <c r="E190" s="465"/>
      <c r="F190" s="149"/>
      <c r="G190" s="149"/>
      <c r="H190" s="557"/>
      <c r="I190" s="465"/>
      <c r="J190" s="149"/>
      <c r="K190" s="149"/>
      <c r="L190" s="465"/>
      <c r="M190" s="149"/>
      <c r="N190" s="149"/>
      <c r="O190" s="397" t="str">
        <f t="shared" si="6"/>
        <v/>
      </c>
      <c r="P190" s="397" t="str">
        <f t="shared" si="7"/>
        <v/>
      </c>
      <c r="Q190" s="425"/>
    </row>
    <row r="191" hidden="1" customHeight="1" spans="1:17">
      <c r="A191" s="390">
        <v>184</v>
      </c>
      <c r="B191" s="555"/>
      <c r="C191" s="555"/>
      <c r="D191" s="556"/>
      <c r="E191" s="465"/>
      <c r="F191" s="149"/>
      <c r="G191" s="149"/>
      <c r="H191" s="557"/>
      <c r="I191" s="465"/>
      <c r="J191" s="149"/>
      <c r="K191" s="149"/>
      <c r="L191" s="465"/>
      <c r="M191" s="149"/>
      <c r="N191" s="149"/>
      <c r="O191" s="397" t="str">
        <f t="shared" si="6"/>
        <v/>
      </c>
      <c r="P191" s="397" t="str">
        <f t="shared" si="7"/>
        <v/>
      </c>
      <c r="Q191" s="425"/>
    </row>
    <row r="192" hidden="1" customHeight="1" spans="1:17">
      <c r="A192" s="390">
        <v>185</v>
      </c>
      <c r="B192" s="555"/>
      <c r="C192" s="555"/>
      <c r="D192" s="556"/>
      <c r="E192" s="465"/>
      <c r="F192" s="149"/>
      <c r="G192" s="149"/>
      <c r="H192" s="557"/>
      <c r="I192" s="465"/>
      <c r="J192" s="149"/>
      <c r="K192" s="149"/>
      <c r="L192" s="465"/>
      <c r="M192" s="149"/>
      <c r="N192" s="149"/>
      <c r="O192" s="397" t="str">
        <f t="shared" si="6"/>
        <v/>
      </c>
      <c r="P192" s="397" t="str">
        <f t="shared" si="7"/>
        <v/>
      </c>
      <c r="Q192" s="425"/>
    </row>
    <row r="193" hidden="1" customHeight="1" spans="1:17">
      <c r="A193" s="390">
        <v>186</v>
      </c>
      <c r="B193" s="555"/>
      <c r="C193" s="555"/>
      <c r="D193" s="556"/>
      <c r="E193" s="465"/>
      <c r="F193" s="149"/>
      <c r="G193" s="149"/>
      <c r="H193" s="557"/>
      <c r="I193" s="465"/>
      <c r="J193" s="149"/>
      <c r="K193" s="149"/>
      <c r="L193" s="465"/>
      <c r="M193" s="149"/>
      <c r="N193" s="149"/>
      <c r="O193" s="397" t="str">
        <f t="shared" si="6"/>
        <v/>
      </c>
      <c r="P193" s="397" t="str">
        <f t="shared" si="7"/>
        <v/>
      </c>
      <c r="Q193" s="425"/>
    </row>
    <row r="194" hidden="1" customHeight="1" spans="1:17">
      <c r="A194" s="390">
        <v>187</v>
      </c>
      <c r="B194" s="555"/>
      <c r="C194" s="555"/>
      <c r="D194" s="556"/>
      <c r="E194" s="465"/>
      <c r="F194" s="149"/>
      <c r="G194" s="149"/>
      <c r="H194" s="557"/>
      <c r="I194" s="465"/>
      <c r="J194" s="149"/>
      <c r="K194" s="149"/>
      <c r="L194" s="465"/>
      <c r="M194" s="149"/>
      <c r="N194" s="149"/>
      <c r="O194" s="397" t="str">
        <f t="shared" si="6"/>
        <v/>
      </c>
      <c r="P194" s="397" t="str">
        <f t="shared" si="7"/>
        <v/>
      </c>
      <c r="Q194" s="425"/>
    </row>
    <row r="195" hidden="1" customHeight="1" spans="1:17">
      <c r="A195" s="390">
        <v>188</v>
      </c>
      <c r="B195" s="555"/>
      <c r="C195" s="555"/>
      <c r="D195" s="556"/>
      <c r="E195" s="465"/>
      <c r="F195" s="149"/>
      <c r="G195" s="149"/>
      <c r="H195" s="557"/>
      <c r="I195" s="465"/>
      <c r="J195" s="149"/>
      <c r="K195" s="149"/>
      <c r="L195" s="465"/>
      <c r="M195" s="149"/>
      <c r="N195" s="149"/>
      <c r="O195" s="397" t="str">
        <f t="shared" si="6"/>
        <v/>
      </c>
      <c r="P195" s="397" t="str">
        <f t="shared" si="7"/>
        <v/>
      </c>
      <c r="Q195" s="425"/>
    </row>
    <row r="196" hidden="1" customHeight="1" spans="1:17">
      <c r="A196" s="390">
        <v>189</v>
      </c>
      <c r="B196" s="555"/>
      <c r="C196" s="555"/>
      <c r="D196" s="556"/>
      <c r="E196" s="465"/>
      <c r="F196" s="149"/>
      <c r="G196" s="558"/>
      <c r="H196" s="557"/>
      <c r="I196" s="465"/>
      <c r="J196" s="149"/>
      <c r="K196" s="558"/>
      <c r="L196" s="465"/>
      <c r="M196" s="149"/>
      <c r="N196" s="558"/>
      <c r="O196" s="397" t="str">
        <f t="shared" si="6"/>
        <v/>
      </c>
      <c r="P196" s="397" t="str">
        <f t="shared" si="7"/>
        <v/>
      </c>
      <c r="Q196" s="425"/>
    </row>
    <row r="197" hidden="1" customHeight="1" spans="1:17">
      <c r="A197" s="390">
        <v>190</v>
      </c>
      <c r="B197" s="555"/>
      <c r="C197" s="555"/>
      <c r="D197" s="556"/>
      <c r="E197" s="465"/>
      <c r="F197" s="149"/>
      <c r="G197" s="149"/>
      <c r="H197" s="557"/>
      <c r="I197" s="465"/>
      <c r="J197" s="149"/>
      <c r="K197" s="149"/>
      <c r="L197" s="465"/>
      <c r="M197" s="149"/>
      <c r="N197" s="149"/>
      <c r="O197" s="397" t="str">
        <f t="shared" si="6"/>
        <v/>
      </c>
      <c r="P197" s="397" t="str">
        <f t="shared" si="7"/>
        <v/>
      </c>
      <c r="Q197" s="425"/>
    </row>
    <row r="198" hidden="1" customHeight="1" spans="1:17">
      <c r="A198" s="390">
        <v>191</v>
      </c>
      <c r="B198" s="555"/>
      <c r="C198" s="555"/>
      <c r="D198" s="556"/>
      <c r="E198" s="465"/>
      <c r="F198" s="149"/>
      <c r="G198" s="149"/>
      <c r="H198" s="557"/>
      <c r="I198" s="465"/>
      <c r="J198" s="149"/>
      <c r="K198" s="149"/>
      <c r="L198" s="465"/>
      <c r="M198" s="149"/>
      <c r="N198" s="149"/>
      <c r="O198" s="397" t="str">
        <f t="shared" si="6"/>
        <v/>
      </c>
      <c r="P198" s="397" t="str">
        <f t="shared" si="7"/>
        <v/>
      </c>
      <c r="Q198" s="425"/>
    </row>
    <row r="199" hidden="1" customHeight="1" spans="1:17">
      <c r="A199" s="390">
        <v>192</v>
      </c>
      <c r="B199" s="555"/>
      <c r="C199" s="555"/>
      <c r="D199" s="556"/>
      <c r="E199" s="465"/>
      <c r="F199" s="149"/>
      <c r="G199" s="149"/>
      <c r="H199" s="557"/>
      <c r="I199" s="465"/>
      <c r="J199" s="149"/>
      <c r="K199" s="149"/>
      <c r="L199" s="465"/>
      <c r="M199" s="149"/>
      <c r="N199" s="149"/>
      <c r="O199" s="397" t="str">
        <f t="shared" si="6"/>
        <v/>
      </c>
      <c r="P199" s="397" t="str">
        <f t="shared" si="7"/>
        <v/>
      </c>
      <c r="Q199" s="425"/>
    </row>
    <row r="200" hidden="1" customHeight="1" spans="1:17">
      <c r="A200" s="390">
        <v>193</v>
      </c>
      <c r="B200" s="555"/>
      <c r="C200" s="555"/>
      <c r="D200" s="556"/>
      <c r="E200" s="465"/>
      <c r="F200" s="149"/>
      <c r="G200" s="149"/>
      <c r="H200" s="557"/>
      <c r="I200" s="465"/>
      <c r="J200" s="149"/>
      <c r="K200" s="149"/>
      <c r="L200" s="465"/>
      <c r="M200" s="149"/>
      <c r="N200" s="149"/>
      <c r="O200" s="397" t="str">
        <f t="shared" si="6"/>
        <v/>
      </c>
      <c r="P200" s="397" t="str">
        <f t="shared" si="7"/>
        <v/>
      </c>
      <c r="Q200" s="425"/>
    </row>
    <row r="201" hidden="1" customHeight="1" spans="1:17">
      <c r="A201" s="390">
        <v>194</v>
      </c>
      <c r="B201" s="555"/>
      <c r="C201" s="555"/>
      <c r="D201" s="556"/>
      <c r="E201" s="465"/>
      <c r="F201" s="149"/>
      <c r="G201" s="149"/>
      <c r="H201" s="557"/>
      <c r="I201" s="465"/>
      <c r="J201" s="149"/>
      <c r="K201" s="149"/>
      <c r="L201" s="465"/>
      <c r="M201" s="149"/>
      <c r="N201" s="149"/>
      <c r="O201" s="397" t="str">
        <f t="shared" si="6"/>
        <v/>
      </c>
      <c r="P201" s="397" t="str">
        <f t="shared" si="7"/>
        <v/>
      </c>
      <c r="Q201" s="425"/>
    </row>
    <row r="202" hidden="1" customHeight="1" spans="1:17">
      <c r="A202" s="390">
        <v>195</v>
      </c>
      <c r="B202" s="555"/>
      <c r="C202" s="555"/>
      <c r="D202" s="556"/>
      <c r="E202" s="465"/>
      <c r="F202" s="149"/>
      <c r="G202" s="149"/>
      <c r="H202" s="557"/>
      <c r="I202" s="465"/>
      <c r="J202" s="149"/>
      <c r="K202" s="149"/>
      <c r="L202" s="465"/>
      <c r="M202" s="149"/>
      <c r="N202" s="149"/>
      <c r="O202" s="397" t="str">
        <f t="shared" si="6"/>
        <v/>
      </c>
      <c r="P202" s="397" t="str">
        <f t="shared" si="7"/>
        <v/>
      </c>
      <c r="Q202" s="425"/>
    </row>
    <row r="203" hidden="1" customHeight="1" spans="1:17">
      <c r="A203" s="390">
        <v>196</v>
      </c>
      <c r="B203" s="555"/>
      <c r="C203" s="555"/>
      <c r="D203" s="556"/>
      <c r="E203" s="465"/>
      <c r="F203" s="149"/>
      <c r="G203" s="149"/>
      <c r="H203" s="557"/>
      <c r="I203" s="465"/>
      <c r="J203" s="149"/>
      <c r="K203" s="149"/>
      <c r="L203" s="465"/>
      <c r="M203" s="149"/>
      <c r="N203" s="149"/>
      <c r="O203" s="397" t="str">
        <f t="shared" si="6"/>
        <v/>
      </c>
      <c r="P203" s="397" t="str">
        <f t="shared" si="7"/>
        <v/>
      </c>
      <c r="Q203" s="425"/>
    </row>
    <row r="204" hidden="1" customHeight="1" spans="1:17">
      <c r="A204" s="390">
        <v>197</v>
      </c>
      <c r="B204" s="555"/>
      <c r="C204" s="555"/>
      <c r="D204" s="556"/>
      <c r="E204" s="465"/>
      <c r="F204" s="149"/>
      <c r="G204" s="149"/>
      <c r="H204" s="557"/>
      <c r="I204" s="465"/>
      <c r="J204" s="149"/>
      <c r="K204" s="149"/>
      <c r="L204" s="465"/>
      <c r="M204" s="149"/>
      <c r="N204" s="149"/>
      <c r="O204" s="397" t="str">
        <f t="shared" si="6"/>
        <v/>
      </c>
      <c r="P204" s="397" t="str">
        <f t="shared" si="7"/>
        <v/>
      </c>
      <c r="Q204" s="425"/>
    </row>
    <row r="205" hidden="1" customHeight="1" spans="1:17">
      <c r="A205" s="390">
        <v>198</v>
      </c>
      <c r="B205" s="555"/>
      <c r="C205" s="555"/>
      <c r="D205" s="556"/>
      <c r="E205" s="465"/>
      <c r="F205" s="149"/>
      <c r="G205" s="149"/>
      <c r="H205" s="557"/>
      <c r="I205" s="465"/>
      <c r="J205" s="149"/>
      <c r="K205" s="149"/>
      <c r="L205" s="465"/>
      <c r="M205" s="149"/>
      <c r="N205" s="149"/>
      <c r="O205" s="397" t="str">
        <f t="shared" si="6"/>
        <v/>
      </c>
      <c r="P205" s="397" t="str">
        <f t="shared" si="7"/>
        <v/>
      </c>
      <c r="Q205" s="425"/>
    </row>
    <row r="206" hidden="1" customHeight="1" spans="1:17">
      <c r="A206" s="390">
        <v>199</v>
      </c>
      <c r="B206" s="555"/>
      <c r="C206" s="555"/>
      <c r="D206" s="556"/>
      <c r="E206" s="465"/>
      <c r="F206" s="149"/>
      <c r="G206" s="149"/>
      <c r="H206" s="557"/>
      <c r="I206" s="465"/>
      <c r="J206" s="149"/>
      <c r="K206" s="149"/>
      <c r="L206" s="465"/>
      <c r="M206" s="149"/>
      <c r="N206" s="149"/>
      <c r="O206" s="397" t="str">
        <f t="shared" si="6"/>
        <v/>
      </c>
      <c r="P206" s="397" t="str">
        <f t="shared" si="7"/>
        <v/>
      </c>
      <c r="Q206" s="425"/>
    </row>
    <row r="207" hidden="1" customHeight="1" spans="1:17">
      <c r="A207" s="390">
        <v>200</v>
      </c>
      <c r="B207" s="555"/>
      <c r="C207" s="555"/>
      <c r="D207" s="556"/>
      <c r="E207" s="465"/>
      <c r="F207" s="149"/>
      <c r="G207" s="149"/>
      <c r="H207" s="557"/>
      <c r="I207" s="465"/>
      <c r="J207" s="149"/>
      <c r="K207" s="149"/>
      <c r="L207" s="465"/>
      <c r="M207" s="149"/>
      <c r="N207" s="149"/>
      <c r="O207" s="397" t="str">
        <f t="shared" si="6"/>
        <v/>
      </c>
      <c r="P207" s="397" t="str">
        <f t="shared" si="7"/>
        <v/>
      </c>
      <c r="Q207" s="425"/>
    </row>
    <row r="208" hidden="1" customHeight="1" spans="1:17">
      <c r="A208" s="390">
        <v>201</v>
      </c>
      <c r="B208" s="555"/>
      <c r="C208" s="555"/>
      <c r="D208" s="556"/>
      <c r="E208" s="465"/>
      <c r="F208" s="149"/>
      <c r="G208" s="149"/>
      <c r="H208" s="557"/>
      <c r="I208" s="465"/>
      <c r="J208" s="149"/>
      <c r="K208" s="149"/>
      <c r="L208" s="465"/>
      <c r="M208" s="149"/>
      <c r="N208" s="149"/>
      <c r="O208" s="397" t="str">
        <f t="shared" si="6"/>
        <v/>
      </c>
      <c r="P208" s="397" t="str">
        <f t="shared" si="7"/>
        <v/>
      </c>
      <c r="Q208" s="425"/>
    </row>
    <row r="209" hidden="1" customHeight="1" spans="1:17">
      <c r="A209" s="390">
        <v>202</v>
      </c>
      <c r="B209" s="555"/>
      <c r="C209" s="555"/>
      <c r="D209" s="556"/>
      <c r="E209" s="465"/>
      <c r="F209" s="149"/>
      <c r="G209" s="149"/>
      <c r="H209" s="557"/>
      <c r="I209" s="465"/>
      <c r="J209" s="149"/>
      <c r="K209" s="149"/>
      <c r="L209" s="465"/>
      <c r="M209" s="149"/>
      <c r="N209" s="149"/>
      <c r="O209" s="397" t="str">
        <f t="shared" si="6"/>
        <v/>
      </c>
      <c r="P209" s="397" t="str">
        <f t="shared" si="7"/>
        <v/>
      </c>
      <c r="Q209" s="425"/>
    </row>
    <row r="210" hidden="1" customHeight="1" spans="1:17">
      <c r="A210" s="390">
        <v>203</v>
      </c>
      <c r="B210" s="555"/>
      <c r="C210" s="555"/>
      <c r="D210" s="556"/>
      <c r="E210" s="465"/>
      <c r="F210" s="149"/>
      <c r="G210" s="149"/>
      <c r="H210" s="557"/>
      <c r="I210" s="465"/>
      <c r="J210" s="149"/>
      <c r="K210" s="149"/>
      <c r="L210" s="465"/>
      <c r="M210" s="149"/>
      <c r="N210" s="149"/>
      <c r="O210" s="397" t="str">
        <f t="shared" si="6"/>
        <v/>
      </c>
      <c r="P210" s="397" t="str">
        <f t="shared" si="7"/>
        <v/>
      </c>
      <c r="Q210" s="425"/>
    </row>
    <row r="211" hidden="1" customHeight="1" spans="1:17">
      <c r="A211" s="390">
        <v>204</v>
      </c>
      <c r="B211" s="555"/>
      <c r="C211" s="555"/>
      <c r="D211" s="556"/>
      <c r="E211" s="465"/>
      <c r="F211" s="149"/>
      <c r="G211" s="149"/>
      <c r="H211" s="557"/>
      <c r="I211" s="465"/>
      <c r="J211" s="149"/>
      <c r="K211" s="149"/>
      <c r="L211" s="465"/>
      <c r="M211" s="149"/>
      <c r="N211" s="149"/>
      <c r="O211" s="397" t="str">
        <f t="shared" si="6"/>
        <v/>
      </c>
      <c r="P211" s="397" t="str">
        <f t="shared" si="7"/>
        <v/>
      </c>
      <c r="Q211" s="425"/>
    </row>
    <row r="212" hidden="1" customHeight="1" spans="1:17">
      <c r="A212" s="390">
        <v>205</v>
      </c>
      <c r="B212" s="555"/>
      <c r="C212" s="555"/>
      <c r="D212" s="556"/>
      <c r="E212" s="465"/>
      <c r="F212" s="149"/>
      <c r="G212" s="149"/>
      <c r="H212" s="557"/>
      <c r="I212" s="465"/>
      <c r="J212" s="149"/>
      <c r="K212" s="149"/>
      <c r="L212" s="465"/>
      <c r="M212" s="149"/>
      <c r="N212" s="149"/>
      <c r="O212" s="397" t="str">
        <f t="shared" ref="O212:O275" si="8">IF(K212=0,"",(N212-K212))</f>
        <v/>
      </c>
      <c r="P212" s="397" t="str">
        <f t="shared" ref="P212:P275" si="9">IF(K212=0,"",(N212-K212)/K212*100)</f>
        <v/>
      </c>
      <c r="Q212" s="425"/>
    </row>
    <row r="213" hidden="1" customHeight="1" spans="1:17">
      <c r="A213" s="390">
        <v>206</v>
      </c>
      <c r="B213" s="555"/>
      <c r="C213" s="555"/>
      <c r="D213" s="556"/>
      <c r="E213" s="465"/>
      <c r="F213" s="149"/>
      <c r="G213" s="149"/>
      <c r="H213" s="557"/>
      <c r="I213" s="465"/>
      <c r="J213" s="149"/>
      <c r="K213" s="149"/>
      <c r="L213" s="465"/>
      <c r="M213" s="149"/>
      <c r="N213" s="149"/>
      <c r="O213" s="397" t="str">
        <f t="shared" si="8"/>
        <v/>
      </c>
      <c r="P213" s="397" t="str">
        <f t="shared" si="9"/>
        <v/>
      </c>
      <c r="Q213" s="425"/>
    </row>
    <row r="214" hidden="1" customHeight="1" spans="1:17">
      <c r="A214" s="390">
        <v>207</v>
      </c>
      <c r="B214" s="555"/>
      <c r="C214" s="555"/>
      <c r="D214" s="556"/>
      <c r="E214" s="465"/>
      <c r="F214" s="149"/>
      <c r="G214" s="149"/>
      <c r="H214" s="557"/>
      <c r="I214" s="465"/>
      <c r="J214" s="149"/>
      <c r="K214" s="149"/>
      <c r="L214" s="465"/>
      <c r="M214" s="149"/>
      <c r="N214" s="149"/>
      <c r="O214" s="397" t="str">
        <f t="shared" si="8"/>
        <v/>
      </c>
      <c r="P214" s="397" t="str">
        <f t="shared" si="9"/>
        <v/>
      </c>
      <c r="Q214" s="425"/>
    </row>
    <row r="215" hidden="1" customHeight="1" spans="1:17">
      <c r="A215" s="390">
        <v>208</v>
      </c>
      <c r="B215" s="555"/>
      <c r="C215" s="555"/>
      <c r="D215" s="556"/>
      <c r="E215" s="465"/>
      <c r="F215" s="149"/>
      <c r="G215" s="149"/>
      <c r="H215" s="557"/>
      <c r="I215" s="465"/>
      <c r="J215" s="149"/>
      <c r="K215" s="149"/>
      <c r="L215" s="465"/>
      <c r="M215" s="149"/>
      <c r="N215" s="149"/>
      <c r="O215" s="397" t="str">
        <f t="shared" si="8"/>
        <v/>
      </c>
      <c r="P215" s="397" t="str">
        <f t="shared" si="9"/>
        <v/>
      </c>
      <c r="Q215" s="425"/>
    </row>
    <row r="216" hidden="1" customHeight="1" spans="1:17">
      <c r="A216" s="390">
        <v>209</v>
      </c>
      <c r="B216" s="555"/>
      <c r="C216" s="555"/>
      <c r="D216" s="556"/>
      <c r="E216" s="465"/>
      <c r="F216" s="149"/>
      <c r="G216" s="149"/>
      <c r="H216" s="557"/>
      <c r="I216" s="465"/>
      <c r="J216" s="149"/>
      <c r="K216" s="149"/>
      <c r="L216" s="465"/>
      <c r="M216" s="149"/>
      <c r="N216" s="149"/>
      <c r="O216" s="397" t="str">
        <f t="shared" si="8"/>
        <v/>
      </c>
      <c r="P216" s="397" t="str">
        <f t="shared" si="9"/>
        <v/>
      </c>
      <c r="Q216" s="425"/>
    </row>
    <row r="217" hidden="1" customHeight="1" spans="1:17">
      <c r="A217" s="390">
        <v>210</v>
      </c>
      <c r="B217" s="555"/>
      <c r="C217" s="555"/>
      <c r="D217" s="556"/>
      <c r="E217" s="465"/>
      <c r="F217" s="149"/>
      <c r="G217" s="149"/>
      <c r="H217" s="557"/>
      <c r="I217" s="465"/>
      <c r="J217" s="149"/>
      <c r="K217" s="149"/>
      <c r="L217" s="465"/>
      <c r="M217" s="149"/>
      <c r="N217" s="149"/>
      <c r="O217" s="397" t="str">
        <f t="shared" si="8"/>
        <v/>
      </c>
      <c r="P217" s="397" t="str">
        <f t="shared" si="9"/>
        <v/>
      </c>
      <c r="Q217" s="425"/>
    </row>
    <row r="218" hidden="1" customHeight="1" spans="1:17">
      <c r="A218" s="390">
        <v>211</v>
      </c>
      <c r="B218" s="555"/>
      <c r="C218" s="555"/>
      <c r="D218" s="556"/>
      <c r="E218" s="465"/>
      <c r="F218" s="149"/>
      <c r="G218" s="149"/>
      <c r="H218" s="557"/>
      <c r="I218" s="465"/>
      <c r="J218" s="149"/>
      <c r="K218" s="149"/>
      <c r="L218" s="465"/>
      <c r="M218" s="149"/>
      <c r="N218" s="149"/>
      <c r="O218" s="397" t="str">
        <f t="shared" si="8"/>
        <v/>
      </c>
      <c r="P218" s="397" t="str">
        <f t="shared" si="9"/>
        <v/>
      </c>
      <c r="Q218" s="425"/>
    </row>
    <row r="219" hidden="1" customHeight="1" spans="1:17">
      <c r="A219" s="390">
        <v>212</v>
      </c>
      <c r="B219" s="555"/>
      <c r="C219" s="555"/>
      <c r="D219" s="556"/>
      <c r="E219" s="465"/>
      <c r="F219" s="149"/>
      <c r="G219" s="149"/>
      <c r="H219" s="557"/>
      <c r="I219" s="465"/>
      <c r="J219" s="149"/>
      <c r="K219" s="149"/>
      <c r="L219" s="465"/>
      <c r="M219" s="149"/>
      <c r="N219" s="149"/>
      <c r="O219" s="397" t="str">
        <f t="shared" si="8"/>
        <v/>
      </c>
      <c r="P219" s="397" t="str">
        <f t="shared" si="9"/>
        <v/>
      </c>
      <c r="Q219" s="425"/>
    </row>
    <row r="220" hidden="1" customHeight="1" spans="1:17">
      <c r="A220" s="390">
        <v>213</v>
      </c>
      <c r="B220" s="555"/>
      <c r="C220" s="555"/>
      <c r="D220" s="556"/>
      <c r="E220" s="465"/>
      <c r="F220" s="149"/>
      <c r="G220" s="149"/>
      <c r="H220" s="557"/>
      <c r="I220" s="465"/>
      <c r="J220" s="149"/>
      <c r="K220" s="149"/>
      <c r="L220" s="465"/>
      <c r="M220" s="149"/>
      <c r="N220" s="149"/>
      <c r="O220" s="397" t="str">
        <f t="shared" si="8"/>
        <v/>
      </c>
      <c r="P220" s="397" t="str">
        <f t="shared" si="9"/>
        <v/>
      </c>
      <c r="Q220" s="425"/>
    </row>
    <row r="221" hidden="1" customHeight="1" spans="1:17">
      <c r="A221" s="390">
        <v>214</v>
      </c>
      <c r="B221" s="555"/>
      <c r="C221" s="555"/>
      <c r="D221" s="556"/>
      <c r="E221" s="465"/>
      <c r="F221" s="149"/>
      <c r="G221" s="149"/>
      <c r="H221" s="557"/>
      <c r="I221" s="465"/>
      <c r="J221" s="149"/>
      <c r="K221" s="149"/>
      <c r="L221" s="465"/>
      <c r="M221" s="149"/>
      <c r="N221" s="149"/>
      <c r="O221" s="397" t="str">
        <f t="shared" si="8"/>
        <v/>
      </c>
      <c r="P221" s="397" t="str">
        <f t="shared" si="9"/>
        <v/>
      </c>
      <c r="Q221" s="425"/>
    </row>
    <row r="222" hidden="1" customHeight="1" spans="1:17">
      <c r="A222" s="390">
        <v>215</v>
      </c>
      <c r="B222" s="555"/>
      <c r="C222" s="555"/>
      <c r="D222" s="556"/>
      <c r="E222" s="465"/>
      <c r="F222" s="149"/>
      <c r="G222" s="149"/>
      <c r="H222" s="557"/>
      <c r="I222" s="465"/>
      <c r="J222" s="149"/>
      <c r="K222" s="149"/>
      <c r="L222" s="465"/>
      <c r="M222" s="149"/>
      <c r="N222" s="149"/>
      <c r="O222" s="397" t="str">
        <f t="shared" si="8"/>
        <v/>
      </c>
      <c r="P222" s="397" t="str">
        <f t="shared" si="9"/>
        <v/>
      </c>
      <c r="Q222" s="425"/>
    </row>
    <row r="223" hidden="1" customHeight="1" spans="1:17">
      <c r="A223" s="390">
        <v>216</v>
      </c>
      <c r="B223" s="555"/>
      <c r="C223" s="555"/>
      <c r="D223" s="556"/>
      <c r="E223" s="465"/>
      <c r="F223" s="149"/>
      <c r="G223" s="149"/>
      <c r="H223" s="557"/>
      <c r="I223" s="465"/>
      <c r="J223" s="149"/>
      <c r="K223" s="149"/>
      <c r="L223" s="465"/>
      <c r="M223" s="149"/>
      <c r="N223" s="149"/>
      <c r="O223" s="397" t="str">
        <f t="shared" si="8"/>
        <v/>
      </c>
      <c r="P223" s="397" t="str">
        <f t="shared" si="9"/>
        <v/>
      </c>
      <c r="Q223" s="425"/>
    </row>
    <row r="224" hidden="1" customHeight="1" spans="1:17">
      <c r="A224" s="390">
        <v>217</v>
      </c>
      <c r="B224" s="555"/>
      <c r="C224" s="555"/>
      <c r="D224" s="556"/>
      <c r="E224" s="465"/>
      <c r="F224" s="149"/>
      <c r="G224" s="149"/>
      <c r="H224" s="557"/>
      <c r="I224" s="465"/>
      <c r="J224" s="149"/>
      <c r="K224" s="149"/>
      <c r="L224" s="465"/>
      <c r="M224" s="149"/>
      <c r="N224" s="149"/>
      <c r="O224" s="397" t="str">
        <f t="shared" si="8"/>
        <v/>
      </c>
      <c r="P224" s="397" t="str">
        <f t="shared" si="9"/>
        <v/>
      </c>
      <c r="Q224" s="425"/>
    </row>
    <row r="225" hidden="1" customHeight="1" spans="1:17">
      <c r="A225" s="390">
        <v>218</v>
      </c>
      <c r="B225" s="555"/>
      <c r="C225" s="555"/>
      <c r="D225" s="556"/>
      <c r="E225" s="465"/>
      <c r="F225" s="149"/>
      <c r="G225" s="149"/>
      <c r="H225" s="557"/>
      <c r="I225" s="465"/>
      <c r="J225" s="149"/>
      <c r="K225" s="149"/>
      <c r="L225" s="465"/>
      <c r="M225" s="149"/>
      <c r="N225" s="149"/>
      <c r="O225" s="397" t="str">
        <f t="shared" si="8"/>
        <v/>
      </c>
      <c r="P225" s="397" t="str">
        <f t="shared" si="9"/>
        <v/>
      </c>
      <c r="Q225" s="425"/>
    </row>
    <row r="226" hidden="1" customHeight="1" spans="1:17">
      <c r="A226" s="390">
        <v>219</v>
      </c>
      <c r="B226" s="555"/>
      <c r="C226" s="555"/>
      <c r="D226" s="556"/>
      <c r="E226" s="465"/>
      <c r="F226" s="149"/>
      <c r="G226" s="149"/>
      <c r="H226" s="557"/>
      <c r="I226" s="465"/>
      <c r="J226" s="149"/>
      <c r="K226" s="149"/>
      <c r="L226" s="465"/>
      <c r="M226" s="149"/>
      <c r="N226" s="149"/>
      <c r="O226" s="397" t="str">
        <f t="shared" si="8"/>
        <v/>
      </c>
      <c r="P226" s="397" t="str">
        <f t="shared" si="9"/>
        <v/>
      </c>
      <c r="Q226" s="425"/>
    </row>
    <row r="227" hidden="1" customHeight="1" spans="1:17">
      <c r="A227" s="390">
        <v>220</v>
      </c>
      <c r="B227" s="555"/>
      <c r="C227" s="555"/>
      <c r="D227" s="556"/>
      <c r="E227" s="465"/>
      <c r="F227" s="149"/>
      <c r="G227" s="149"/>
      <c r="H227" s="557"/>
      <c r="I227" s="465"/>
      <c r="J227" s="149"/>
      <c r="K227" s="149"/>
      <c r="L227" s="465"/>
      <c r="M227" s="149"/>
      <c r="N227" s="149"/>
      <c r="O227" s="397" t="str">
        <f t="shared" si="8"/>
        <v/>
      </c>
      <c r="P227" s="397" t="str">
        <f t="shared" si="9"/>
        <v/>
      </c>
      <c r="Q227" s="425"/>
    </row>
    <row r="228" hidden="1" customHeight="1" spans="1:17">
      <c r="A228" s="390">
        <v>221</v>
      </c>
      <c r="B228" s="555"/>
      <c r="C228" s="555"/>
      <c r="D228" s="556"/>
      <c r="E228" s="465"/>
      <c r="F228" s="149"/>
      <c r="G228" s="149"/>
      <c r="H228" s="557"/>
      <c r="I228" s="465"/>
      <c r="J228" s="149"/>
      <c r="K228" s="149"/>
      <c r="L228" s="465"/>
      <c r="M228" s="149"/>
      <c r="N228" s="149"/>
      <c r="O228" s="397" t="str">
        <f t="shared" si="8"/>
        <v/>
      </c>
      <c r="P228" s="397" t="str">
        <f t="shared" si="9"/>
        <v/>
      </c>
      <c r="Q228" s="425"/>
    </row>
    <row r="229" hidden="1" customHeight="1" spans="1:17">
      <c r="A229" s="390">
        <v>222</v>
      </c>
      <c r="B229" s="555"/>
      <c r="C229" s="555"/>
      <c r="D229" s="556"/>
      <c r="E229" s="465"/>
      <c r="F229" s="149"/>
      <c r="G229" s="149"/>
      <c r="H229" s="557"/>
      <c r="I229" s="465"/>
      <c r="J229" s="149"/>
      <c r="K229" s="149"/>
      <c r="L229" s="465"/>
      <c r="M229" s="149"/>
      <c r="N229" s="149"/>
      <c r="O229" s="397" t="str">
        <f t="shared" si="8"/>
        <v/>
      </c>
      <c r="P229" s="397" t="str">
        <f t="shared" si="9"/>
        <v/>
      </c>
      <c r="Q229" s="425"/>
    </row>
    <row r="230" hidden="1" customHeight="1" spans="1:17">
      <c r="A230" s="390">
        <v>223</v>
      </c>
      <c r="B230" s="555"/>
      <c r="C230" s="555"/>
      <c r="D230" s="556"/>
      <c r="E230" s="465"/>
      <c r="F230" s="149"/>
      <c r="G230" s="149"/>
      <c r="H230" s="557"/>
      <c r="I230" s="465"/>
      <c r="J230" s="149"/>
      <c r="K230" s="149"/>
      <c r="L230" s="465"/>
      <c r="M230" s="149"/>
      <c r="N230" s="149"/>
      <c r="O230" s="397" t="str">
        <f t="shared" si="8"/>
        <v/>
      </c>
      <c r="P230" s="397" t="str">
        <f t="shared" si="9"/>
        <v/>
      </c>
      <c r="Q230" s="425"/>
    </row>
    <row r="231" hidden="1" customHeight="1" spans="1:17">
      <c r="A231" s="390">
        <v>224</v>
      </c>
      <c r="B231" s="555"/>
      <c r="C231" s="555"/>
      <c r="D231" s="556"/>
      <c r="E231" s="465"/>
      <c r="F231" s="149"/>
      <c r="G231" s="149"/>
      <c r="H231" s="557"/>
      <c r="I231" s="465"/>
      <c r="J231" s="149"/>
      <c r="K231" s="149"/>
      <c r="L231" s="465"/>
      <c r="M231" s="149"/>
      <c r="N231" s="149"/>
      <c r="O231" s="397" t="str">
        <f t="shared" si="8"/>
        <v/>
      </c>
      <c r="P231" s="397" t="str">
        <f t="shared" si="9"/>
        <v/>
      </c>
      <c r="Q231" s="425"/>
    </row>
    <row r="232" hidden="1" customHeight="1" spans="1:17">
      <c r="A232" s="390">
        <v>225</v>
      </c>
      <c r="B232" s="555"/>
      <c r="C232" s="555"/>
      <c r="D232" s="556"/>
      <c r="E232" s="465"/>
      <c r="F232" s="149"/>
      <c r="G232" s="149"/>
      <c r="H232" s="557"/>
      <c r="I232" s="465"/>
      <c r="J232" s="149"/>
      <c r="K232" s="149"/>
      <c r="L232" s="465"/>
      <c r="M232" s="149"/>
      <c r="N232" s="149"/>
      <c r="O232" s="397" t="str">
        <f t="shared" si="8"/>
        <v/>
      </c>
      <c r="P232" s="397" t="str">
        <f t="shared" si="9"/>
        <v/>
      </c>
      <c r="Q232" s="425"/>
    </row>
    <row r="233" hidden="1" customHeight="1" spans="1:17">
      <c r="A233" s="390">
        <v>226</v>
      </c>
      <c r="B233" s="555"/>
      <c r="C233" s="555"/>
      <c r="D233" s="556"/>
      <c r="E233" s="465"/>
      <c r="F233" s="149"/>
      <c r="G233" s="149"/>
      <c r="H233" s="557"/>
      <c r="I233" s="465"/>
      <c r="J233" s="149"/>
      <c r="K233" s="149"/>
      <c r="L233" s="465"/>
      <c r="M233" s="149"/>
      <c r="N233" s="149"/>
      <c r="O233" s="397" t="str">
        <f t="shared" si="8"/>
        <v/>
      </c>
      <c r="P233" s="397" t="str">
        <f t="shared" si="9"/>
        <v/>
      </c>
      <c r="Q233" s="425"/>
    </row>
    <row r="234" hidden="1" customHeight="1" spans="1:17">
      <c r="A234" s="390">
        <v>227</v>
      </c>
      <c r="B234" s="555"/>
      <c r="C234" s="555"/>
      <c r="D234" s="556"/>
      <c r="E234" s="465"/>
      <c r="F234" s="149"/>
      <c r="G234" s="149"/>
      <c r="H234" s="557"/>
      <c r="I234" s="465"/>
      <c r="J234" s="149"/>
      <c r="K234" s="149"/>
      <c r="L234" s="465"/>
      <c r="M234" s="149"/>
      <c r="N234" s="149"/>
      <c r="O234" s="397" t="str">
        <f t="shared" si="8"/>
        <v/>
      </c>
      <c r="P234" s="397" t="str">
        <f t="shared" si="9"/>
        <v/>
      </c>
      <c r="Q234" s="425"/>
    </row>
    <row r="235" hidden="1" customHeight="1" spans="1:17">
      <c r="A235" s="390">
        <v>228</v>
      </c>
      <c r="B235" s="555"/>
      <c r="C235" s="555"/>
      <c r="D235" s="556"/>
      <c r="E235" s="465"/>
      <c r="F235" s="149"/>
      <c r="G235" s="149"/>
      <c r="H235" s="557"/>
      <c r="I235" s="465"/>
      <c r="J235" s="149"/>
      <c r="K235" s="149"/>
      <c r="L235" s="465"/>
      <c r="M235" s="149"/>
      <c r="N235" s="149"/>
      <c r="O235" s="397" t="str">
        <f t="shared" si="8"/>
        <v/>
      </c>
      <c r="P235" s="397" t="str">
        <f t="shared" si="9"/>
        <v/>
      </c>
      <c r="Q235" s="425"/>
    </row>
    <row r="236" hidden="1" customHeight="1" spans="1:17">
      <c r="A236" s="390">
        <v>229</v>
      </c>
      <c r="B236" s="555"/>
      <c r="C236" s="555"/>
      <c r="D236" s="556"/>
      <c r="E236" s="465"/>
      <c r="F236" s="149"/>
      <c r="G236" s="149"/>
      <c r="H236" s="557"/>
      <c r="I236" s="465"/>
      <c r="J236" s="149"/>
      <c r="K236" s="149"/>
      <c r="L236" s="465"/>
      <c r="M236" s="149"/>
      <c r="N236" s="149"/>
      <c r="O236" s="397" t="str">
        <f t="shared" si="8"/>
        <v/>
      </c>
      <c r="P236" s="397" t="str">
        <f t="shared" si="9"/>
        <v/>
      </c>
      <c r="Q236" s="425"/>
    </row>
    <row r="237" hidden="1" customHeight="1" spans="1:17">
      <c r="A237" s="390">
        <v>230</v>
      </c>
      <c r="B237" s="555"/>
      <c r="C237" s="555"/>
      <c r="D237" s="556"/>
      <c r="E237" s="465"/>
      <c r="F237" s="149"/>
      <c r="G237" s="149"/>
      <c r="H237" s="557"/>
      <c r="I237" s="465"/>
      <c r="J237" s="149"/>
      <c r="K237" s="149"/>
      <c r="L237" s="465"/>
      <c r="M237" s="149"/>
      <c r="N237" s="149"/>
      <c r="O237" s="397" t="str">
        <f t="shared" si="8"/>
        <v/>
      </c>
      <c r="P237" s="397" t="str">
        <f t="shared" si="9"/>
        <v/>
      </c>
      <c r="Q237" s="425"/>
    </row>
    <row r="238" hidden="1" customHeight="1" spans="1:17">
      <c r="A238" s="390">
        <v>231</v>
      </c>
      <c r="B238" s="555"/>
      <c r="C238" s="555"/>
      <c r="D238" s="556"/>
      <c r="E238" s="465"/>
      <c r="F238" s="149"/>
      <c r="G238" s="149"/>
      <c r="H238" s="557"/>
      <c r="I238" s="465"/>
      <c r="J238" s="149"/>
      <c r="K238" s="149"/>
      <c r="L238" s="465"/>
      <c r="M238" s="149"/>
      <c r="N238" s="149"/>
      <c r="O238" s="397" t="str">
        <f t="shared" si="8"/>
        <v/>
      </c>
      <c r="P238" s="397" t="str">
        <f t="shared" si="9"/>
        <v/>
      </c>
      <c r="Q238" s="425"/>
    </row>
    <row r="239" hidden="1" customHeight="1" spans="1:17">
      <c r="A239" s="390">
        <v>232</v>
      </c>
      <c r="B239" s="555"/>
      <c r="C239" s="555"/>
      <c r="D239" s="556"/>
      <c r="E239" s="465"/>
      <c r="F239" s="149"/>
      <c r="G239" s="149"/>
      <c r="H239" s="557"/>
      <c r="I239" s="465"/>
      <c r="J239" s="149"/>
      <c r="K239" s="149"/>
      <c r="L239" s="465"/>
      <c r="M239" s="149"/>
      <c r="N239" s="149"/>
      <c r="O239" s="397" t="str">
        <f t="shared" si="8"/>
        <v/>
      </c>
      <c r="P239" s="397" t="str">
        <f t="shared" si="9"/>
        <v/>
      </c>
      <c r="Q239" s="425"/>
    </row>
    <row r="240" hidden="1" customHeight="1" spans="1:17">
      <c r="A240" s="390">
        <v>233</v>
      </c>
      <c r="B240" s="555"/>
      <c r="C240" s="555"/>
      <c r="D240" s="556"/>
      <c r="E240" s="465"/>
      <c r="F240" s="149"/>
      <c r="G240" s="149"/>
      <c r="H240" s="557"/>
      <c r="I240" s="465"/>
      <c r="J240" s="149"/>
      <c r="K240" s="149"/>
      <c r="L240" s="465"/>
      <c r="M240" s="149"/>
      <c r="N240" s="149"/>
      <c r="O240" s="397" t="str">
        <f t="shared" si="8"/>
        <v/>
      </c>
      <c r="P240" s="397" t="str">
        <f t="shared" si="9"/>
        <v/>
      </c>
      <c r="Q240" s="425"/>
    </row>
    <row r="241" hidden="1" customHeight="1" spans="1:17">
      <c r="A241" s="390">
        <v>234</v>
      </c>
      <c r="B241" s="555"/>
      <c r="C241" s="555"/>
      <c r="D241" s="556"/>
      <c r="E241" s="465"/>
      <c r="F241" s="149"/>
      <c r="G241" s="149"/>
      <c r="H241" s="557"/>
      <c r="I241" s="465"/>
      <c r="J241" s="149"/>
      <c r="K241" s="149"/>
      <c r="L241" s="465"/>
      <c r="M241" s="149"/>
      <c r="N241" s="149"/>
      <c r="O241" s="397" t="str">
        <f t="shared" si="8"/>
        <v/>
      </c>
      <c r="P241" s="397" t="str">
        <f t="shared" si="9"/>
        <v/>
      </c>
      <c r="Q241" s="425"/>
    </row>
    <row r="242" hidden="1" customHeight="1" spans="1:17">
      <c r="A242" s="390">
        <v>235</v>
      </c>
      <c r="B242" s="555"/>
      <c r="C242" s="555"/>
      <c r="D242" s="556"/>
      <c r="E242" s="465"/>
      <c r="F242" s="149"/>
      <c r="G242" s="149"/>
      <c r="H242" s="557"/>
      <c r="I242" s="465"/>
      <c r="J242" s="149"/>
      <c r="K242" s="149"/>
      <c r="L242" s="465"/>
      <c r="M242" s="149"/>
      <c r="N242" s="149"/>
      <c r="O242" s="397" t="str">
        <f t="shared" si="8"/>
        <v/>
      </c>
      <c r="P242" s="397" t="str">
        <f t="shared" si="9"/>
        <v/>
      </c>
      <c r="Q242" s="425"/>
    </row>
    <row r="243" hidden="1" customHeight="1" spans="1:17">
      <c r="A243" s="390">
        <v>236</v>
      </c>
      <c r="B243" s="555"/>
      <c r="C243" s="555"/>
      <c r="D243" s="556"/>
      <c r="E243" s="465"/>
      <c r="F243" s="149"/>
      <c r="G243" s="149"/>
      <c r="H243" s="557"/>
      <c r="I243" s="465"/>
      <c r="J243" s="149"/>
      <c r="K243" s="149"/>
      <c r="L243" s="465"/>
      <c r="M243" s="149"/>
      <c r="N243" s="149"/>
      <c r="O243" s="397" t="str">
        <f t="shared" si="8"/>
        <v/>
      </c>
      <c r="P243" s="397" t="str">
        <f t="shared" si="9"/>
        <v/>
      </c>
      <c r="Q243" s="425"/>
    </row>
    <row r="244" hidden="1" customHeight="1" spans="1:17">
      <c r="A244" s="390">
        <v>237</v>
      </c>
      <c r="B244" s="555"/>
      <c r="C244" s="555"/>
      <c r="D244" s="556"/>
      <c r="E244" s="465"/>
      <c r="F244" s="149"/>
      <c r="G244" s="149"/>
      <c r="H244" s="557"/>
      <c r="I244" s="465"/>
      <c r="J244" s="149"/>
      <c r="K244" s="149"/>
      <c r="L244" s="465"/>
      <c r="M244" s="149"/>
      <c r="N244" s="149"/>
      <c r="O244" s="397" t="str">
        <f t="shared" si="8"/>
        <v/>
      </c>
      <c r="P244" s="397" t="str">
        <f t="shared" si="9"/>
        <v/>
      </c>
      <c r="Q244" s="425"/>
    </row>
    <row r="245" hidden="1" customHeight="1" spans="1:17">
      <c r="A245" s="390">
        <v>238</v>
      </c>
      <c r="B245" s="555"/>
      <c r="C245" s="555"/>
      <c r="D245" s="556"/>
      <c r="E245" s="465"/>
      <c r="F245" s="149"/>
      <c r="G245" s="149"/>
      <c r="H245" s="557"/>
      <c r="I245" s="465"/>
      <c r="J245" s="149"/>
      <c r="K245" s="149"/>
      <c r="L245" s="465"/>
      <c r="M245" s="149"/>
      <c r="N245" s="149"/>
      <c r="O245" s="397" t="str">
        <f t="shared" si="8"/>
        <v/>
      </c>
      <c r="P245" s="397" t="str">
        <f t="shared" si="9"/>
        <v/>
      </c>
      <c r="Q245" s="425"/>
    </row>
    <row r="246" hidden="1" customHeight="1" spans="1:17">
      <c r="A246" s="390">
        <v>239</v>
      </c>
      <c r="B246" s="555"/>
      <c r="C246" s="555"/>
      <c r="D246" s="556"/>
      <c r="E246" s="465"/>
      <c r="F246" s="149"/>
      <c r="G246" s="149"/>
      <c r="H246" s="557"/>
      <c r="I246" s="465"/>
      <c r="J246" s="149"/>
      <c r="K246" s="149"/>
      <c r="L246" s="465"/>
      <c r="M246" s="149"/>
      <c r="N246" s="149"/>
      <c r="O246" s="397" t="str">
        <f t="shared" si="8"/>
        <v/>
      </c>
      <c r="P246" s="397" t="str">
        <f t="shared" si="9"/>
        <v/>
      </c>
      <c r="Q246" s="425"/>
    </row>
    <row r="247" hidden="1" customHeight="1" spans="1:17">
      <c r="A247" s="390">
        <v>240</v>
      </c>
      <c r="B247" s="555"/>
      <c r="C247" s="555"/>
      <c r="D247" s="556"/>
      <c r="E247" s="465"/>
      <c r="F247" s="149"/>
      <c r="G247" s="149"/>
      <c r="H247" s="557"/>
      <c r="I247" s="465"/>
      <c r="J247" s="149"/>
      <c r="K247" s="149"/>
      <c r="L247" s="465"/>
      <c r="M247" s="149"/>
      <c r="N247" s="149"/>
      <c r="O247" s="397" t="str">
        <f t="shared" si="8"/>
        <v/>
      </c>
      <c r="P247" s="397" t="str">
        <f t="shared" si="9"/>
        <v/>
      </c>
      <c r="Q247" s="425"/>
    </row>
    <row r="248" hidden="1" customHeight="1" spans="1:17">
      <c r="A248" s="390">
        <v>241</v>
      </c>
      <c r="B248" s="555"/>
      <c r="C248" s="555"/>
      <c r="D248" s="556"/>
      <c r="E248" s="465"/>
      <c r="F248" s="149"/>
      <c r="G248" s="149"/>
      <c r="H248" s="557"/>
      <c r="I248" s="465"/>
      <c r="J248" s="149"/>
      <c r="K248" s="149"/>
      <c r="L248" s="465"/>
      <c r="M248" s="149"/>
      <c r="N248" s="149"/>
      <c r="O248" s="397" t="str">
        <f t="shared" si="8"/>
        <v/>
      </c>
      <c r="P248" s="397" t="str">
        <f t="shared" si="9"/>
        <v/>
      </c>
      <c r="Q248" s="425"/>
    </row>
    <row r="249" hidden="1" customHeight="1" spans="1:17">
      <c r="A249" s="390">
        <v>242</v>
      </c>
      <c r="B249" s="555"/>
      <c r="C249" s="555"/>
      <c r="D249" s="556"/>
      <c r="E249" s="465"/>
      <c r="F249" s="149"/>
      <c r="G249" s="149"/>
      <c r="H249" s="557"/>
      <c r="I249" s="465"/>
      <c r="J249" s="149"/>
      <c r="K249" s="149"/>
      <c r="L249" s="465"/>
      <c r="M249" s="149"/>
      <c r="N249" s="149"/>
      <c r="O249" s="397" t="str">
        <f t="shared" si="8"/>
        <v/>
      </c>
      <c r="P249" s="397" t="str">
        <f t="shared" si="9"/>
        <v/>
      </c>
      <c r="Q249" s="425"/>
    </row>
    <row r="250" hidden="1" customHeight="1" spans="1:17">
      <c r="A250" s="390">
        <v>243</v>
      </c>
      <c r="B250" s="555"/>
      <c r="C250" s="555"/>
      <c r="D250" s="556"/>
      <c r="E250" s="465"/>
      <c r="F250" s="149"/>
      <c r="G250" s="149"/>
      <c r="H250" s="557"/>
      <c r="I250" s="465"/>
      <c r="J250" s="149"/>
      <c r="K250" s="149"/>
      <c r="L250" s="465"/>
      <c r="M250" s="149"/>
      <c r="N250" s="149"/>
      <c r="O250" s="397" t="str">
        <f t="shared" si="8"/>
        <v/>
      </c>
      <c r="P250" s="397" t="str">
        <f t="shared" si="9"/>
        <v/>
      </c>
      <c r="Q250" s="425"/>
    </row>
    <row r="251" hidden="1" customHeight="1" spans="1:17">
      <c r="A251" s="390">
        <v>244</v>
      </c>
      <c r="B251" s="555"/>
      <c r="C251" s="555"/>
      <c r="D251" s="556"/>
      <c r="E251" s="465"/>
      <c r="F251" s="149"/>
      <c r="G251" s="149"/>
      <c r="H251" s="557"/>
      <c r="I251" s="465"/>
      <c r="J251" s="149"/>
      <c r="K251" s="149"/>
      <c r="L251" s="465"/>
      <c r="M251" s="149"/>
      <c r="N251" s="149"/>
      <c r="O251" s="397" t="str">
        <f t="shared" si="8"/>
        <v/>
      </c>
      <c r="P251" s="397" t="str">
        <f t="shared" si="9"/>
        <v/>
      </c>
      <c r="Q251" s="425"/>
    </row>
    <row r="252" hidden="1" customHeight="1" spans="1:17">
      <c r="A252" s="390">
        <v>245</v>
      </c>
      <c r="B252" s="555"/>
      <c r="C252" s="555"/>
      <c r="D252" s="556"/>
      <c r="E252" s="465"/>
      <c r="F252" s="149"/>
      <c r="G252" s="149"/>
      <c r="H252" s="557"/>
      <c r="I252" s="465"/>
      <c r="J252" s="149"/>
      <c r="K252" s="149"/>
      <c r="L252" s="465"/>
      <c r="M252" s="149"/>
      <c r="N252" s="149"/>
      <c r="O252" s="397" t="str">
        <f t="shared" si="8"/>
        <v/>
      </c>
      <c r="P252" s="397" t="str">
        <f t="shared" si="9"/>
        <v/>
      </c>
      <c r="Q252" s="425"/>
    </row>
    <row r="253" hidden="1" customHeight="1" spans="1:17">
      <c r="A253" s="390">
        <v>246</v>
      </c>
      <c r="B253" s="555"/>
      <c r="C253" s="555"/>
      <c r="D253" s="556"/>
      <c r="E253" s="465"/>
      <c r="F253" s="149"/>
      <c r="G253" s="149"/>
      <c r="H253" s="557"/>
      <c r="I253" s="465"/>
      <c r="J253" s="149"/>
      <c r="K253" s="149"/>
      <c r="L253" s="465"/>
      <c r="M253" s="149"/>
      <c r="N253" s="149"/>
      <c r="O253" s="397" t="str">
        <f t="shared" si="8"/>
        <v/>
      </c>
      <c r="P253" s="397" t="str">
        <f t="shared" si="9"/>
        <v/>
      </c>
      <c r="Q253" s="425"/>
    </row>
    <row r="254" hidden="1" customHeight="1" spans="1:17">
      <c r="A254" s="390">
        <v>247</v>
      </c>
      <c r="B254" s="555"/>
      <c r="C254" s="555"/>
      <c r="D254" s="556"/>
      <c r="E254" s="465"/>
      <c r="F254" s="149"/>
      <c r="G254" s="149"/>
      <c r="H254" s="557"/>
      <c r="I254" s="465"/>
      <c r="J254" s="149"/>
      <c r="K254" s="149"/>
      <c r="L254" s="465"/>
      <c r="M254" s="149"/>
      <c r="N254" s="149"/>
      <c r="O254" s="397" t="str">
        <f t="shared" si="8"/>
        <v/>
      </c>
      <c r="P254" s="397" t="str">
        <f t="shared" si="9"/>
        <v/>
      </c>
      <c r="Q254" s="425"/>
    </row>
    <row r="255" hidden="1" customHeight="1" spans="1:17">
      <c r="A255" s="390">
        <v>248</v>
      </c>
      <c r="B255" s="555"/>
      <c r="C255" s="555"/>
      <c r="D255" s="556"/>
      <c r="E255" s="465"/>
      <c r="F255" s="149"/>
      <c r="G255" s="149"/>
      <c r="H255" s="557"/>
      <c r="I255" s="465"/>
      <c r="J255" s="149"/>
      <c r="K255" s="149"/>
      <c r="L255" s="465"/>
      <c r="M255" s="149"/>
      <c r="N255" s="149"/>
      <c r="O255" s="397" t="str">
        <f t="shared" si="8"/>
        <v/>
      </c>
      <c r="P255" s="397" t="str">
        <f t="shared" si="9"/>
        <v/>
      </c>
      <c r="Q255" s="425"/>
    </row>
    <row r="256" hidden="1" customHeight="1" spans="1:17">
      <c r="A256" s="390">
        <v>249</v>
      </c>
      <c r="B256" s="555"/>
      <c r="C256" s="555"/>
      <c r="D256" s="556"/>
      <c r="E256" s="465"/>
      <c r="F256" s="149"/>
      <c r="G256" s="149"/>
      <c r="H256" s="557"/>
      <c r="I256" s="465"/>
      <c r="J256" s="149"/>
      <c r="K256" s="149"/>
      <c r="L256" s="465"/>
      <c r="M256" s="149"/>
      <c r="N256" s="149"/>
      <c r="O256" s="397" t="str">
        <f t="shared" si="8"/>
        <v/>
      </c>
      <c r="P256" s="397" t="str">
        <f t="shared" si="9"/>
        <v/>
      </c>
      <c r="Q256" s="425"/>
    </row>
    <row r="257" hidden="1" customHeight="1" spans="1:17">
      <c r="A257" s="390">
        <v>250</v>
      </c>
      <c r="B257" s="555"/>
      <c r="C257" s="555"/>
      <c r="D257" s="556"/>
      <c r="E257" s="465"/>
      <c r="F257" s="149"/>
      <c r="G257" s="149"/>
      <c r="H257" s="557"/>
      <c r="I257" s="465"/>
      <c r="J257" s="149"/>
      <c r="K257" s="149"/>
      <c r="L257" s="465"/>
      <c r="M257" s="149"/>
      <c r="N257" s="149"/>
      <c r="O257" s="397" t="str">
        <f t="shared" si="8"/>
        <v/>
      </c>
      <c r="P257" s="397" t="str">
        <f t="shared" si="9"/>
        <v/>
      </c>
      <c r="Q257" s="425"/>
    </row>
    <row r="258" hidden="1" customHeight="1" spans="1:17">
      <c r="A258" s="390">
        <v>251</v>
      </c>
      <c r="B258" s="555"/>
      <c r="C258" s="555"/>
      <c r="D258" s="556"/>
      <c r="E258" s="465"/>
      <c r="F258" s="149"/>
      <c r="G258" s="149"/>
      <c r="H258" s="557"/>
      <c r="I258" s="465"/>
      <c r="J258" s="149"/>
      <c r="K258" s="149"/>
      <c r="L258" s="465"/>
      <c r="M258" s="149"/>
      <c r="N258" s="149"/>
      <c r="O258" s="397" t="str">
        <f t="shared" si="8"/>
        <v/>
      </c>
      <c r="P258" s="397" t="str">
        <f t="shared" si="9"/>
        <v/>
      </c>
      <c r="Q258" s="425"/>
    </row>
    <row r="259" hidden="1" customHeight="1" spans="1:17">
      <c r="A259" s="390">
        <v>252</v>
      </c>
      <c r="B259" s="555"/>
      <c r="C259" s="555"/>
      <c r="D259" s="556"/>
      <c r="E259" s="465"/>
      <c r="F259" s="149"/>
      <c r="G259" s="149"/>
      <c r="H259" s="557"/>
      <c r="I259" s="465"/>
      <c r="J259" s="149"/>
      <c r="K259" s="149"/>
      <c r="L259" s="465"/>
      <c r="M259" s="149"/>
      <c r="N259" s="149"/>
      <c r="O259" s="397" t="str">
        <f t="shared" si="8"/>
        <v/>
      </c>
      <c r="P259" s="397" t="str">
        <f t="shared" si="9"/>
        <v/>
      </c>
      <c r="Q259" s="425"/>
    </row>
    <row r="260" hidden="1" customHeight="1" spans="1:17">
      <c r="A260" s="390">
        <v>253</v>
      </c>
      <c r="B260" s="555"/>
      <c r="C260" s="555"/>
      <c r="D260" s="556"/>
      <c r="E260" s="465"/>
      <c r="F260" s="149"/>
      <c r="G260" s="149"/>
      <c r="H260" s="557"/>
      <c r="I260" s="465"/>
      <c r="J260" s="149"/>
      <c r="K260" s="149"/>
      <c r="L260" s="465"/>
      <c r="M260" s="149"/>
      <c r="N260" s="149"/>
      <c r="O260" s="397" t="str">
        <f t="shared" si="8"/>
        <v/>
      </c>
      <c r="P260" s="397" t="str">
        <f t="shared" si="9"/>
        <v/>
      </c>
      <c r="Q260" s="425"/>
    </row>
    <row r="261" hidden="1" customHeight="1" spans="1:17">
      <c r="A261" s="390">
        <v>254</v>
      </c>
      <c r="B261" s="555"/>
      <c r="C261" s="555"/>
      <c r="D261" s="556"/>
      <c r="E261" s="465"/>
      <c r="F261" s="149"/>
      <c r="G261" s="149"/>
      <c r="H261" s="557"/>
      <c r="I261" s="465"/>
      <c r="J261" s="149"/>
      <c r="K261" s="149"/>
      <c r="L261" s="465"/>
      <c r="M261" s="149"/>
      <c r="N261" s="149"/>
      <c r="O261" s="397" t="str">
        <f t="shared" si="8"/>
        <v/>
      </c>
      <c r="P261" s="397" t="str">
        <f t="shared" si="9"/>
        <v/>
      </c>
      <c r="Q261" s="425"/>
    </row>
    <row r="262" hidden="1" customHeight="1" spans="1:17">
      <c r="A262" s="390">
        <v>255</v>
      </c>
      <c r="B262" s="555"/>
      <c r="C262" s="555"/>
      <c r="D262" s="556"/>
      <c r="E262" s="465"/>
      <c r="F262" s="149"/>
      <c r="G262" s="149"/>
      <c r="H262" s="557"/>
      <c r="I262" s="465"/>
      <c r="J262" s="149"/>
      <c r="K262" s="149"/>
      <c r="L262" s="465"/>
      <c r="M262" s="149"/>
      <c r="N262" s="149"/>
      <c r="O262" s="397" t="str">
        <f t="shared" si="8"/>
        <v/>
      </c>
      <c r="P262" s="397" t="str">
        <f t="shared" si="9"/>
        <v/>
      </c>
      <c r="Q262" s="425"/>
    </row>
    <row r="263" hidden="1" customHeight="1" spans="1:17">
      <c r="A263" s="390">
        <v>256</v>
      </c>
      <c r="B263" s="555"/>
      <c r="C263" s="555"/>
      <c r="D263" s="556"/>
      <c r="E263" s="465"/>
      <c r="F263" s="149"/>
      <c r="G263" s="149"/>
      <c r="H263" s="557"/>
      <c r="I263" s="465"/>
      <c r="J263" s="149"/>
      <c r="K263" s="149"/>
      <c r="L263" s="465"/>
      <c r="M263" s="149"/>
      <c r="N263" s="149"/>
      <c r="O263" s="397" t="str">
        <f t="shared" si="8"/>
        <v/>
      </c>
      <c r="P263" s="397" t="str">
        <f t="shared" si="9"/>
        <v/>
      </c>
      <c r="Q263" s="425"/>
    </row>
    <row r="264" hidden="1" customHeight="1" spans="1:17">
      <c r="A264" s="390">
        <v>257</v>
      </c>
      <c r="B264" s="555"/>
      <c r="C264" s="555"/>
      <c r="D264" s="556"/>
      <c r="E264" s="465"/>
      <c r="F264" s="149"/>
      <c r="G264" s="149"/>
      <c r="H264" s="557"/>
      <c r="I264" s="465"/>
      <c r="J264" s="149"/>
      <c r="K264" s="149"/>
      <c r="L264" s="465"/>
      <c r="M264" s="149"/>
      <c r="N264" s="149"/>
      <c r="O264" s="397" t="str">
        <f t="shared" si="8"/>
        <v/>
      </c>
      <c r="P264" s="397" t="str">
        <f t="shared" si="9"/>
        <v/>
      </c>
      <c r="Q264" s="425"/>
    </row>
    <row r="265" hidden="1" customHeight="1" spans="1:17">
      <c r="A265" s="390">
        <v>258</v>
      </c>
      <c r="B265" s="555"/>
      <c r="C265" s="555"/>
      <c r="D265" s="556"/>
      <c r="E265" s="465"/>
      <c r="F265" s="149"/>
      <c r="G265" s="149"/>
      <c r="H265" s="557"/>
      <c r="I265" s="465"/>
      <c r="J265" s="149"/>
      <c r="K265" s="149"/>
      <c r="L265" s="465"/>
      <c r="M265" s="149"/>
      <c r="N265" s="149"/>
      <c r="O265" s="397" t="str">
        <f t="shared" si="8"/>
        <v/>
      </c>
      <c r="P265" s="397" t="str">
        <f t="shared" si="9"/>
        <v/>
      </c>
      <c r="Q265" s="425"/>
    </row>
    <row r="266" hidden="1" customHeight="1" spans="1:17">
      <c r="A266" s="390">
        <v>259</v>
      </c>
      <c r="B266" s="555"/>
      <c r="C266" s="555"/>
      <c r="D266" s="556"/>
      <c r="E266" s="465"/>
      <c r="F266" s="149"/>
      <c r="G266" s="149"/>
      <c r="H266" s="557"/>
      <c r="I266" s="465"/>
      <c r="J266" s="149"/>
      <c r="K266" s="149"/>
      <c r="L266" s="465"/>
      <c r="M266" s="149"/>
      <c r="N266" s="149"/>
      <c r="O266" s="397" t="str">
        <f t="shared" si="8"/>
        <v/>
      </c>
      <c r="P266" s="397" t="str">
        <f t="shared" si="9"/>
        <v/>
      </c>
      <c r="Q266" s="425"/>
    </row>
    <row r="267" hidden="1" customHeight="1" spans="1:17">
      <c r="A267" s="390">
        <v>260</v>
      </c>
      <c r="B267" s="555"/>
      <c r="C267" s="555"/>
      <c r="D267" s="556"/>
      <c r="E267" s="465"/>
      <c r="F267" s="149"/>
      <c r="G267" s="149"/>
      <c r="H267" s="557"/>
      <c r="I267" s="465"/>
      <c r="J267" s="149"/>
      <c r="K267" s="149"/>
      <c r="L267" s="465"/>
      <c r="M267" s="149"/>
      <c r="N267" s="149"/>
      <c r="O267" s="397" t="str">
        <f t="shared" si="8"/>
        <v/>
      </c>
      <c r="P267" s="397" t="str">
        <f t="shared" si="9"/>
        <v/>
      </c>
      <c r="Q267" s="425"/>
    </row>
    <row r="268" hidden="1" customHeight="1" spans="1:17">
      <c r="A268" s="390">
        <v>261</v>
      </c>
      <c r="B268" s="555"/>
      <c r="C268" s="555"/>
      <c r="D268" s="556"/>
      <c r="E268" s="465"/>
      <c r="F268" s="149"/>
      <c r="G268" s="149"/>
      <c r="H268" s="557"/>
      <c r="I268" s="465"/>
      <c r="J268" s="149"/>
      <c r="K268" s="149"/>
      <c r="L268" s="465"/>
      <c r="M268" s="149"/>
      <c r="N268" s="149"/>
      <c r="O268" s="397" t="str">
        <f t="shared" si="8"/>
        <v/>
      </c>
      <c r="P268" s="397" t="str">
        <f t="shared" si="9"/>
        <v/>
      </c>
      <c r="Q268" s="425"/>
    </row>
    <row r="269" hidden="1" customHeight="1" spans="1:17">
      <c r="A269" s="390">
        <v>262</v>
      </c>
      <c r="B269" s="555"/>
      <c r="C269" s="555"/>
      <c r="D269" s="556"/>
      <c r="E269" s="465"/>
      <c r="F269" s="149"/>
      <c r="G269" s="149"/>
      <c r="H269" s="557"/>
      <c r="I269" s="465"/>
      <c r="J269" s="149"/>
      <c r="K269" s="149"/>
      <c r="L269" s="465"/>
      <c r="M269" s="149"/>
      <c r="N269" s="149"/>
      <c r="O269" s="397" t="str">
        <f t="shared" si="8"/>
        <v/>
      </c>
      <c r="P269" s="397" t="str">
        <f t="shared" si="9"/>
        <v/>
      </c>
      <c r="Q269" s="425"/>
    </row>
    <row r="270" hidden="1" customHeight="1" spans="1:17">
      <c r="A270" s="390">
        <v>263</v>
      </c>
      <c r="B270" s="555"/>
      <c r="C270" s="555"/>
      <c r="D270" s="556"/>
      <c r="E270" s="465"/>
      <c r="F270" s="149"/>
      <c r="G270" s="149"/>
      <c r="H270" s="557"/>
      <c r="I270" s="465"/>
      <c r="J270" s="149"/>
      <c r="K270" s="149"/>
      <c r="L270" s="465"/>
      <c r="M270" s="149"/>
      <c r="N270" s="149"/>
      <c r="O270" s="397" t="str">
        <f t="shared" si="8"/>
        <v/>
      </c>
      <c r="P270" s="397" t="str">
        <f t="shared" si="9"/>
        <v/>
      </c>
      <c r="Q270" s="425"/>
    </row>
    <row r="271" hidden="1" customHeight="1" spans="1:17">
      <c r="A271" s="390">
        <v>264</v>
      </c>
      <c r="B271" s="555"/>
      <c r="C271" s="555"/>
      <c r="D271" s="556"/>
      <c r="E271" s="465"/>
      <c r="F271" s="149"/>
      <c r="G271" s="149"/>
      <c r="H271" s="557"/>
      <c r="I271" s="465"/>
      <c r="J271" s="149"/>
      <c r="K271" s="149"/>
      <c r="L271" s="465"/>
      <c r="M271" s="149"/>
      <c r="N271" s="149"/>
      <c r="O271" s="397" t="str">
        <f t="shared" si="8"/>
        <v/>
      </c>
      <c r="P271" s="397" t="str">
        <f t="shared" si="9"/>
        <v/>
      </c>
      <c r="Q271" s="425"/>
    </row>
    <row r="272" hidden="1" customHeight="1" spans="1:17">
      <c r="A272" s="390">
        <v>265</v>
      </c>
      <c r="B272" s="555"/>
      <c r="C272" s="555"/>
      <c r="D272" s="556"/>
      <c r="E272" s="465"/>
      <c r="F272" s="149"/>
      <c r="G272" s="149"/>
      <c r="H272" s="557"/>
      <c r="I272" s="465"/>
      <c r="J272" s="149"/>
      <c r="K272" s="149"/>
      <c r="L272" s="465"/>
      <c r="M272" s="149"/>
      <c r="N272" s="149"/>
      <c r="O272" s="397" t="str">
        <f t="shared" si="8"/>
        <v/>
      </c>
      <c r="P272" s="397" t="str">
        <f t="shared" si="9"/>
        <v/>
      </c>
      <c r="Q272" s="425"/>
    </row>
    <row r="273" hidden="1" customHeight="1" spans="1:17">
      <c r="A273" s="390">
        <v>266</v>
      </c>
      <c r="B273" s="555"/>
      <c r="C273" s="555"/>
      <c r="D273" s="556"/>
      <c r="E273" s="465"/>
      <c r="F273" s="149"/>
      <c r="G273" s="149"/>
      <c r="H273" s="557"/>
      <c r="I273" s="465"/>
      <c r="J273" s="149"/>
      <c r="K273" s="149"/>
      <c r="L273" s="465"/>
      <c r="M273" s="149"/>
      <c r="N273" s="149"/>
      <c r="O273" s="397" t="str">
        <f t="shared" si="8"/>
        <v/>
      </c>
      <c r="P273" s="397" t="str">
        <f t="shared" si="9"/>
        <v/>
      </c>
      <c r="Q273" s="425"/>
    </row>
    <row r="274" hidden="1" customHeight="1" spans="1:17">
      <c r="A274" s="390">
        <v>267</v>
      </c>
      <c r="B274" s="555"/>
      <c r="C274" s="555"/>
      <c r="D274" s="556"/>
      <c r="E274" s="465"/>
      <c r="F274" s="149"/>
      <c r="G274" s="149"/>
      <c r="H274" s="557"/>
      <c r="I274" s="465"/>
      <c r="J274" s="149"/>
      <c r="K274" s="149"/>
      <c r="L274" s="465"/>
      <c r="M274" s="149"/>
      <c r="N274" s="149"/>
      <c r="O274" s="397" t="str">
        <f t="shared" si="8"/>
        <v/>
      </c>
      <c r="P274" s="397" t="str">
        <f t="shared" si="9"/>
        <v/>
      </c>
      <c r="Q274" s="425"/>
    </row>
    <row r="275" hidden="1" customHeight="1" spans="1:17">
      <c r="A275" s="390">
        <v>268</v>
      </c>
      <c r="B275" s="555"/>
      <c r="C275" s="555"/>
      <c r="D275" s="556"/>
      <c r="E275" s="465"/>
      <c r="F275" s="149"/>
      <c r="G275" s="149"/>
      <c r="H275" s="557"/>
      <c r="I275" s="465"/>
      <c r="J275" s="149"/>
      <c r="K275" s="149"/>
      <c r="L275" s="465"/>
      <c r="M275" s="149"/>
      <c r="N275" s="149"/>
      <c r="O275" s="397" t="str">
        <f t="shared" si="8"/>
        <v/>
      </c>
      <c r="P275" s="397" t="str">
        <f t="shared" si="9"/>
        <v/>
      </c>
      <c r="Q275" s="425"/>
    </row>
    <row r="276" hidden="1" customHeight="1" spans="1:17">
      <c r="A276" s="390">
        <v>269</v>
      </c>
      <c r="B276" s="555"/>
      <c r="C276" s="555"/>
      <c r="D276" s="556"/>
      <c r="E276" s="465"/>
      <c r="F276" s="149"/>
      <c r="G276" s="149"/>
      <c r="H276" s="557"/>
      <c r="I276" s="465"/>
      <c r="J276" s="149"/>
      <c r="K276" s="149"/>
      <c r="L276" s="465"/>
      <c r="M276" s="149"/>
      <c r="N276" s="149"/>
      <c r="O276" s="397" t="str">
        <f t="shared" ref="O276:O339" si="10">IF(K276=0,"",(N276-K276))</f>
        <v/>
      </c>
      <c r="P276" s="397" t="str">
        <f t="shared" ref="P276:P339" si="11">IF(K276=0,"",(N276-K276)/K276*100)</f>
        <v/>
      </c>
      <c r="Q276" s="425"/>
    </row>
    <row r="277" hidden="1" customHeight="1" spans="1:17">
      <c r="A277" s="390">
        <v>270</v>
      </c>
      <c r="B277" s="555"/>
      <c r="C277" s="555"/>
      <c r="D277" s="556"/>
      <c r="E277" s="465"/>
      <c r="F277" s="149"/>
      <c r="G277" s="149"/>
      <c r="H277" s="557"/>
      <c r="I277" s="465"/>
      <c r="J277" s="149"/>
      <c r="K277" s="149"/>
      <c r="L277" s="465"/>
      <c r="M277" s="149"/>
      <c r="N277" s="149"/>
      <c r="O277" s="397" t="str">
        <f t="shared" si="10"/>
        <v/>
      </c>
      <c r="P277" s="397" t="str">
        <f t="shared" si="11"/>
        <v/>
      </c>
      <c r="Q277" s="425"/>
    </row>
    <row r="278" hidden="1" customHeight="1" spans="1:17">
      <c r="A278" s="390">
        <v>271</v>
      </c>
      <c r="B278" s="555"/>
      <c r="C278" s="555"/>
      <c r="D278" s="556"/>
      <c r="E278" s="465"/>
      <c r="F278" s="149"/>
      <c r="G278" s="149"/>
      <c r="H278" s="557"/>
      <c r="I278" s="465"/>
      <c r="J278" s="149"/>
      <c r="K278" s="149"/>
      <c r="L278" s="465"/>
      <c r="M278" s="149"/>
      <c r="N278" s="149"/>
      <c r="O278" s="397" t="str">
        <f t="shared" si="10"/>
        <v/>
      </c>
      <c r="P278" s="397" t="str">
        <f t="shared" si="11"/>
        <v/>
      </c>
      <c r="Q278" s="425"/>
    </row>
    <row r="279" hidden="1" customHeight="1" spans="1:17">
      <c r="A279" s="390">
        <v>272</v>
      </c>
      <c r="B279" s="555"/>
      <c r="C279" s="555"/>
      <c r="D279" s="556"/>
      <c r="E279" s="465"/>
      <c r="F279" s="149"/>
      <c r="G279" s="149"/>
      <c r="H279" s="557"/>
      <c r="I279" s="465"/>
      <c r="J279" s="149"/>
      <c r="K279" s="149"/>
      <c r="L279" s="465"/>
      <c r="M279" s="149"/>
      <c r="N279" s="149"/>
      <c r="O279" s="397" t="str">
        <f t="shared" si="10"/>
        <v/>
      </c>
      <c r="P279" s="397" t="str">
        <f t="shared" si="11"/>
        <v/>
      </c>
      <c r="Q279" s="425"/>
    </row>
    <row r="280" hidden="1" customHeight="1" spans="1:17">
      <c r="A280" s="390">
        <v>273</v>
      </c>
      <c r="B280" s="555"/>
      <c r="C280" s="555"/>
      <c r="D280" s="556"/>
      <c r="E280" s="465"/>
      <c r="F280" s="149"/>
      <c r="G280" s="149"/>
      <c r="H280" s="557"/>
      <c r="I280" s="465"/>
      <c r="J280" s="149"/>
      <c r="K280" s="149"/>
      <c r="L280" s="465"/>
      <c r="M280" s="149"/>
      <c r="N280" s="149"/>
      <c r="O280" s="397" t="str">
        <f t="shared" si="10"/>
        <v/>
      </c>
      <c r="P280" s="397" t="str">
        <f t="shared" si="11"/>
        <v/>
      </c>
      <c r="Q280" s="425"/>
    </row>
    <row r="281" hidden="1" customHeight="1" spans="1:17">
      <c r="A281" s="390">
        <v>274</v>
      </c>
      <c r="B281" s="555"/>
      <c r="C281" s="555"/>
      <c r="D281" s="556"/>
      <c r="E281" s="465"/>
      <c r="F281" s="149"/>
      <c r="G281" s="558"/>
      <c r="H281" s="557"/>
      <c r="I281" s="465"/>
      <c r="J281" s="149"/>
      <c r="K281" s="558"/>
      <c r="L281" s="465"/>
      <c r="M281" s="149"/>
      <c r="N281" s="558"/>
      <c r="O281" s="397" t="str">
        <f t="shared" si="10"/>
        <v/>
      </c>
      <c r="P281" s="397" t="str">
        <f t="shared" si="11"/>
        <v/>
      </c>
      <c r="Q281" s="425"/>
    </row>
    <row r="282" hidden="1" customHeight="1" spans="1:17">
      <c r="A282" s="390">
        <v>275</v>
      </c>
      <c r="B282" s="555"/>
      <c r="C282" s="555"/>
      <c r="D282" s="556"/>
      <c r="E282" s="465"/>
      <c r="F282" s="149"/>
      <c r="G282" s="149"/>
      <c r="H282" s="557"/>
      <c r="I282" s="465"/>
      <c r="J282" s="149"/>
      <c r="K282" s="149"/>
      <c r="L282" s="465"/>
      <c r="M282" s="149"/>
      <c r="N282" s="149"/>
      <c r="O282" s="397" t="str">
        <f t="shared" si="10"/>
        <v/>
      </c>
      <c r="P282" s="397" t="str">
        <f t="shared" si="11"/>
        <v/>
      </c>
      <c r="Q282" s="425"/>
    </row>
    <row r="283" hidden="1" customHeight="1" spans="1:17">
      <c r="A283" s="390">
        <v>276</v>
      </c>
      <c r="B283" s="555"/>
      <c r="C283" s="555"/>
      <c r="D283" s="556"/>
      <c r="E283" s="465"/>
      <c r="F283" s="149"/>
      <c r="G283" s="149"/>
      <c r="H283" s="557"/>
      <c r="I283" s="465"/>
      <c r="J283" s="149"/>
      <c r="K283" s="149"/>
      <c r="L283" s="465"/>
      <c r="M283" s="149"/>
      <c r="N283" s="149"/>
      <c r="O283" s="397" t="str">
        <f t="shared" si="10"/>
        <v/>
      </c>
      <c r="P283" s="397" t="str">
        <f t="shared" si="11"/>
        <v/>
      </c>
      <c r="Q283" s="425"/>
    </row>
    <row r="284" hidden="1" customHeight="1" spans="1:17">
      <c r="A284" s="390">
        <v>277</v>
      </c>
      <c r="B284" s="555"/>
      <c r="C284" s="555"/>
      <c r="D284" s="556"/>
      <c r="E284" s="465"/>
      <c r="F284" s="149"/>
      <c r="G284" s="149"/>
      <c r="H284" s="557"/>
      <c r="I284" s="465"/>
      <c r="J284" s="149"/>
      <c r="K284" s="149"/>
      <c r="L284" s="465"/>
      <c r="M284" s="149"/>
      <c r="N284" s="149"/>
      <c r="O284" s="397" t="str">
        <f t="shared" si="10"/>
        <v/>
      </c>
      <c r="P284" s="397" t="str">
        <f t="shared" si="11"/>
        <v/>
      </c>
      <c r="Q284" s="425"/>
    </row>
    <row r="285" hidden="1" customHeight="1" spans="1:17">
      <c r="A285" s="390">
        <v>278</v>
      </c>
      <c r="B285" s="555"/>
      <c r="C285" s="555"/>
      <c r="D285" s="556"/>
      <c r="E285" s="465"/>
      <c r="F285" s="149"/>
      <c r="G285" s="149"/>
      <c r="H285" s="557"/>
      <c r="I285" s="465"/>
      <c r="J285" s="149"/>
      <c r="K285" s="149"/>
      <c r="L285" s="465"/>
      <c r="M285" s="149"/>
      <c r="N285" s="149"/>
      <c r="O285" s="397" t="str">
        <f t="shared" si="10"/>
        <v/>
      </c>
      <c r="P285" s="397" t="str">
        <f t="shared" si="11"/>
        <v/>
      </c>
      <c r="Q285" s="425"/>
    </row>
    <row r="286" hidden="1" customHeight="1" spans="1:17">
      <c r="A286" s="390">
        <v>279</v>
      </c>
      <c r="B286" s="555"/>
      <c r="C286" s="555"/>
      <c r="D286" s="556"/>
      <c r="E286" s="465"/>
      <c r="F286" s="149"/>
      <c r="G286" s="149"/>
      <c r="H286" s="557"/>
      <c r="I286" s="465"/>
      <c r="J286" s="149"/>
      <c r="K286" s="149"/>
      <c r="L286" s="465"/>
      <c r="M286" s="149"/>
      <c r="N286" s="149"/>
      <c r="O286" s="397" t="str">
        <f t="shared" si="10"/>
        <v/>
      </c>
      <c r="P286" s="397" t="str">
        <f t="shared" si="11"/>
        <v/>
      </c>
      <c r="Q286" s="425"/>
    </row>
    <row r="287" hidden="1" customHeight="1" spans="1:17">
      <c r="A287" s="390">
        <v>280</v>
      </c>
      <c r="B287" s="555"/>
      <c r="C287" s="555"/>
      <c r="D287" s="556"/>
      <c r="E287" s="465"/>
      <c r="F287" s="149"/>
      <c r="G287" s="149"/>
      <c r="H287" s="557"/>
      <c r="I287" s="465"/>
      <c r="J287" s="149"/>
      <c r="K287" s="149"/>
      <c r="L287" s="465"/>
      <c r="M287" s="149"/>
      <c r="N287" s="149"/>
      <c r="O287" s="397" t="str">
        <f t="shared" si="10"/>
        <v/>
      </c>
      <c r="P287" s="397" t="str">
        <f t="shared" si="11"/>
        <v/>
      </c>
      <c r="Q287" s="425"/>
    </row>
    <row r="288" hidden="1" customHeight="1" spans="1:17">
      <c r="A288" s="390">
        <v>281</v>
      </c>
      <c r="B288" s="555"/>
      <c r="C288" s="555"/>
      <c r="D288" s="556"/>
      <c r="E288" s="465"/>
      <c r="F288" s="149"/>
      <c r="G288" s="149"/>
      <c r="H288" s="557"/>
      <c r="I288" s="465"/>
      <c r="J288" s="149"/>
      <c r="K288" s="149"/>
      <c r="L288" s="465"/>
      <c r="M288" s="149"/>
      <c r="N288" s="149"/>
      <c r="O288" s="397" t="str">
        <f t="shared" si="10"/>
        <v/>
      </c>
      <c r="P288" s="397" t="str">
        <f t="shared" si="11"/>
        <v/>
      </c>
      <c r="Q288" s="425"/>
    </row>
    <row r="289" hidden="1" customHeight="1" spans="1:17">
      <c r="A289" s="390">
        <v>282</v>
      </c>
      <c r="B289" s="555"/>
      <c r="C289" s="555"/>
      <c r="D289" s="556"/>
      <c r="E289" s="465"/>
      <c r="F289" s="149"/>
      <c r="G289" s="149"/>
      <c r="H289" s="557"/>
      <c r="I289" s="465"/>
      <c r="J289" s="149"/>
      <c r="K289" s="149"/>
      <c r="L289" s="465"/>
      <c r="M289" s="149"/>
      <c r="N289" s="149"/>
      <c r="O289" s="397" t="str">
        <f t="shared" si="10"/>
        <v/>
      </c>
      <c r="P289" s="397" t="str">
        <f t="shared" si="11"/>
        <v/>
      </c>
      <c r="Q289" s="425"/>
    </row>
    <row r="290" hidden="1" customHeight="1" spans="1:17">
      <c r="A290" s="390">
        <v>283</v>
      </c>
      <c r="B290" s="555"/>
      <c r="C290" s="555"/>
      <c r="D290" s="556"/>
      <c r="E290" s="465"/>
      <c r="F290" s="149"/>
      <c r="G290" s="149"/>
      <c r="H290" s="557"/>
      <c r="I290" s="465"/>
      <c r="J290" s="149"/>
      <c r="K290" s="149"/>
      <c r="L290" s="465"/>
      <c r="M290" s="149"/>
      <c r="N290" s="149"/>
      <c r="O290" s="397" t="str">
        <f t="shared" si="10"/>
        <v/>
      </c>
      <c r="P290" s="397" t="str">
        <f t="shared" si="11"/>
        <v/>
      </c>
      <c r="Q290" s="425"/>
    </row>
    <row r="291" hidden="1" customHeight="1" spans="1:17">
      <c r="A291" s="390">
        <v>284</v>
      </c>
      <c r="B291" s="555"/>
      <c r="C291" s="555"/>
      <c r="D291" s="556"/>
      <c r="E291" s="465"/>
      <c r="F291" s="149"/>
      <c r="G291" s="149"/>
      <c r="H291" s="557"/>
      <c r="I291" s="465"/>
      <c r="J291" s="149"/>
      <c r="K291" s="149"/>
      <c r="L291" s="465"/>
      <c r="M291" s="149"/>
      <c r="N291" s="149"/>
      <c r="O291" s="397" t="str">
        <f t="shared" si="10"/>
        <v/>
      </c>
      <c r="P291" s="397" t="str">
        <f t="shared" si="11"/>
        <v/>
      </c>
      <c r="Q291" s="425"/>
    </row>
    <row r="292" hidden="1" customHeight="1" spans="1:17">
      <c r="A292" s="390">
        <v>285</v>
      </c>
      <c r="B292" s="555"/>
      <c r="C292" s="555"/>
      <c r="D292" s="556"/>
      <c r="E292" s="465"/>
      <c r="F292" s="149"/>
      <c r="G292" s="149"/>
      <c r="H292" s="557"/>
      <c r="I292" s="465"/>
      <c r="J292" s="149"/>
      <c r="K292" s="149"/>
      <c r="L292" s="465"/>
      <c r="M292" s="149"/>
      <c r="N292" s="149"/>
      <c r="O292" s="397" t="str">
        <f t="shared" si="10"/>
        <v/>
      </c>
      <c r="P292" s="397" t="str">
        <f t="shared" si="11"/>
        <v/>
      </c>
      <c r="Q292" s="425"/>
    </row>
    <row r="293" hidden="1" customHeight="1" spans="1:17">
      <c r="A293" s="390">
        <v>286</v>
      </c>
      <c r="B293" s="555"/>
      <c r="C293" s="555"/>
      <c r="D293" s="556"/>
      <c r="E293" s="465"/>
      <c r="F293" s="149"/>
      <c r="G293" s="149"/>
      <c r="H293" s="557"/>
      <c r="I293" s="465"/>
      <c r="J293" s="149"/>
      <c r="K293" s="149"/>
      <c r="L293" s="465"/>
      <c r="M293" s="149"/>
      <c r="N293" s="149"/>
      <c r="O293" s="397" t="str">
        <f t="shared" si="10"/>
        <v/>
      </c>
      <c r="P293" s="397" t="str">
        <f t="shared" si="11"/>
        <v/>
      </c>
      <c r="Q293" s="425"/>
    </row>
    <row r="294" hidden="1" customHeight="1" spans="1:17">
      <c r="A294" s="390">
        <v>287</v>
      </c>
      <c r="B294" s="555"/>
      <c r="C294" s="555"/>
      <c r="D294" s="556"/>
      <c r="E294" s="465"/>
      <c r="F294" s="149"/>
      <c r="G294" s="558"/>
      <c r="H294" s="557"/>
      <c r="I294" s="465"/>
      <c r="J294" s="149"/>
      <c r="K294" s="558"/>
      <c r="L294" s="465"/>
      <c r="M294" s="149"/>
      <c r="N294" s="558"/>
      <c r="O294" s="397" t="str">
        <f t="shared" si="10"/>
        <v/>
      </c>
      <c r="P294" s="397" t="str">
        <f t="shared" si="11"/>
        <v/>
      </c>
      <c r="Q294" s="425"/>
    </row>
    <row r="295" hidden="1" customHeight="1" spans="1:17">
      <c r="A295" s="390">
        <v>288</v>
      </c>
      <c r="B295" s="555"/>
      <c r="C295" s="555"/>
      <c r="D295" s="556"/>
      <c r="E295" s="465"/>
      <c r="F295" s="149"/>
      <c r="G295" s="149"/>
      <c r="H295" s="557"/>
      <c r="I295" s="465"/>
      <c r="J295" s="149"/>
      <c r="K295" s="149"/>
      <c r="L295" s="465"/>
      <c r="M295" s="149"/>
      <c r="N295" s="149"/>
      <c r="O295" s="397" t="str">
        <f t="shared" si="10"/>
        <v/>
      </c>
      <c r="P295" s="397" t="str">
        <f t="shared" si="11"/>
        <v/>
      </c>
      <c r="Q295" s="425"/>
    </row>
    <row r="296" hidden="1" customHeight="1" spans="1:17">
      <c r="A296" s="390">
        <v>289</v>
      </c>
      <c r="B296" s="555"/>
      <c r="C296" s="555"/>
      <c r="D296" s="556"/>
      <c r="E296" s="465"/>
      <c r="F296" s="149"/>
      <c r="G296" s="149"/>
      <c r="H296" s="557"/>
      <c r="I296" s="465"/>
      <c r="J296" s="149"/>
      <c r="K296" s="149"/>
      <c r="L296" s="465"/>
      <c r="M296" s="149"/>
      <c r="N296" s="149"/>
      <c r="O296" s="397" t="str">
        <f t="shared" si="10"/>
        <v/>
      </c>
      <c r="P296" s="397" t="str">
        <f t="shared" si="11"/>
        <v/>
      </c>
      <c r="Q296" s="425"/>
    </row>
    <row r="297" hidden="1" customHeight="1" spans="1:17">
      <c r="A297" s="390">
        <v>290</v>
      </c>
      <c r="B297" s="555"/>
      <c r="C297" s="555"/>
      <c r="D297" s="556"/>
      <c r="E297" s="465"/>
      <c r="F297" s="149"/>
      <c r="G297" s="149"/>
      <c r="H297" s="557"/>
      <c r="I297" s="465"/>
      <c r="J297" s="149"/>
      <c r="K297" s="149"/>
      <c r="L297" s="465"/>
      <c r="M297" s="149"/>
      <c r="N297" s="149"/>
      <c r="O297" s="397" t="str">
        <f t="shared" si="10"/>
        <v/>
      </c>
      <c r="P297" s="397" t="str">
        <f t="shared" si="11"/>
        <v/>
      </c>
      <c r="Q297" s="425"/>
    </row>
    <row r="298" hidden="1" customHeight="1" spans="1:17">
      <c r="A298" s="390">
        <v>291</v>
      </c>
      <c r="B298" s="555"/>
      <c r="C298" s="555"/>
      <c r="D298" s="556"/>
      <c r="E298" s="465"/>
      <c r="F298" s="149"/>
      <c r="G298" s="149"/>
      <c r="H298" s="557"/>
      <c r="I298" s="465"/>
      <c r="J298" s="149"/>
      <c r="K298" s="149"/>
      <c r="L298" s="465"/>
      <c r="M298" s="149"/>
      <c r="N298" s="149"/>
      <c r="O298" s="397" t="str">
        <f t="shared" si="10"/>
        <v/>
      </c>
      <c r="P298" s="397" t="str">
        <f t="shared" si="11"/>
        <v/>
      </c>
      <c r="Q298" s="425"/>
    </row>
    <row r="299" hidden="1" customHeight="1" spans="1:17">
      <c r="A299" s="390">
        <v>292</v>
      </c>
      <c r="B299" s="555"/>
      <c r="C299" s="555"/>
      <c r="D299" s="556"/>
      <c r="E299" s="465"/>
      <c r="F299" s="149"/>
      <c r="G299" s="149"/>
      <c r="H299" s="557"/>
      <c r="I299" s="465"/>
      <c r="J299" s="149"/>
      <c r="K299" s="149"/>
      <c r="L299" s="465"/>
      <c r="M299" s="149"/>
      <c r="N299" s="149"/>
      <c r="O299" s="397" t="str">
        <f t="shared" si="10"/>
        <v/>
      </c>
      <c r="P299" s="397" t="str">
        <f t="shared" si="11"/>
        <v/>
      </c>
      <c r="Q299" s="425"/>
    </row>
    <row r="300" hidden="1" customHeight="1" spans="1:17">
      <c r="A300" s="390">
        <v>293</v>
      </c>
      <c r="B300" s="555"/>
      <c r="C300" s="555"/>
      <c r="D300" s="556"/>
      <c r="E300" s="465"/>
      <c r="F300" s="149"/>
      <c r="G300" s="149"/>
      <c r="H300" s="557"/>
      <c r="I300" s="465"/>
      <c r="J300" s="149"/>
      <c r="K300" s="149"/>
      <c r="L300" s="465"/>
      <c r="M300" s="149"/>
      <c r="N300" s="149"/>
      <c r="O300" s="397" t="str">
        <f t="shared" si="10"/>
        <v/>
      </c>
      <c r="P300" s="397" t="str">
        <f t="shared" si="11"/>
        <v/>
      </c>
      <c r="Q300" s="425"/>
    </row>
    <row r="301" hidden="1" customHeight="1" spans="1:17">
      <c r="A301" s="390">
        <v>294</v>
      </c>
      <c r="B301" s="555"/>
      <c r="C301" s="555"/>
      <c r="D301" s="556"/>
      <c r="E301" s="465"/>
      <c r="F301" s="149"/>
      <c r="G301" s="558"/>
      <c r="H301" s="557"/>
      <c r="I301" s="465"/>
      <c r="J301" s="149"/>
      <c r="K301" s="558"/>
      <c r="L301" s="465"/>
      <c r="M301" s="149"/>
      <c r="N301" s="558"/>
      <c r="O301" s="397" t="str">
        <f t="shared" si="10"/>
        <v/>
      </c>
      <c r="P301" s="397" t="str">
        <f t="shared" si="11"/>
        <v/>
      </c>
      <c r="Q301" s="425"/>
    </row>
    <row r="302" hidden="1" customHeight="1" spans="1:17">
      <c r="A302" s="390">
        <v>295</v>
      </c>
      <c r="B302" s="555"/>
      <c r="C302" s="555"/>
      <c r="D302" s="556"/>
      <c r="E302" s="465"/>
      <c r="F302" s="149"/>
      <c r="G302" s="558"/>
      <c r="H302" s="557"/>
      <c r="I302" s="465"/>
      <c r="J302" s="149"/>
      <c r="K302" s="558"/>
      <c r="L302" s="465"/>
      <c r="M302" s="149"/>
      <c r="N302" s="558"/>
      <c r="O302" s="397" t="str">
        <f t="shared" si="10"/>
        <v/>
      </c>
      <c r="P302" s="397" t="str">
        <f t="shared" si="11"/>
        <v/>
      </c>
      <c r="Q302" s="425"/>
    </row>
    <row r="303" hidden="1" customHeight="1" spans="1:17">
      <c r="A303" s="390">
        <v>296</v>
      </c>
      <c r="B303" s="555"/>
      <c r="C303" s="555"/>
      <c r="D303" s="556"/>
      <c r="E303" s="465"/>
      <c r="F303" s="149"/>
      <c r="G303" s="149"/>
      <c r="H303" s="557"/>
      <c r="I303" s="465"/>
      <c r="J303" s="149"/>
      <c r="K303" s="149"/>
      <c r="L303" s="465"/>
      <c r="M303" s="149"/>
      <c r="N303" s="149"/>
      <c r="O303" s="397" t="str">
        <f t="shared" si="10"/>
        <v/>
      </c>
      <c r="P303" s="397" t="str">
        <f t="shared" si="11"/>
        <v/>
      </c>
      <c r="Q303" s="425"/>
    </row>
    <row r="304" hidden="1" customHeight="1" spans="1:17">
      <c r="A304" s="390">
        <v>297</v>
      </c>
      <c r="B304" s="555"/>
      <c r="C304" s="555"/>
      <c r="D304" s="556"/>
      <c r="E304" s="465"/>
      <c r="F304" s="149"/>
      <c r="G304" s="149"/>
      <c r="H304" s="557"/>
      <c r="I304" s="465"/>
      <c r="J304" s="149"/>
      <c r="K304" s="149"/>
      <c r="L304" s="465"/>
      <c r="M304" s="149"/>
      <c r="N304" s="149"/>
      <c r="O304" s="397" t="str">
        <f t="shared" si="10"/>
        <v/>
      </c>
      <c r="P304" s="397" t="str">
        <f t="shared" si="11"/>
        <v/>
      </c>
      <c r="Q304" s="425"/>
    </row>
    <row r="305" hidden="1" customHeight="1" spans="1:17">
      <c r="A305" s="390">
        <v>298</v>
      </c>
      <c r="B305" s="555"/>
      <c r="C305" s="555"/>
      <c r="D305" s="556"/>
      <c r="E305" s="465"/>
      <c r="F305" s="149"/>
      <c r="G305" s="149"/>
      <c r="H305" s="557"/>
      <c r="I305" s="465"/>
      <c r="J305" s="149"/>
      <c r="K305" s="149"/>
      <c r="L305" s="465"/>
      <c r="M305" s="149"/>
      <c r="N305" s="149"/>
      <c r="O305" s="397" t="str">
        <f t="shared" si="10"/>
        <v/>
      </c>
      <c r="P305" s="397" t="str">
        <f t="shared" si="11"/>
        <v/>
      </c>
      <c r="Q305" s="425"/>
    </row>
    <row r="306" hidden="1" customHeight="1" spans="1:17">
      <c r="A306" s="390">
        <v>299</v>
      </c>
      <c r="B306" s="555"/>
      <c r="C306" s="555"/>
      <c r="D306" s="556"/>
      <c r="E306" s="465"/>
      <c r="F306" s="149"/>
      <c r="G306" s="149"/>
      <c r="H306" s="557"/>
      <c r="I306" s="465"/>
      <c r="J306" s="149"/>
      <c r="K306" s="149"/>
      <c r="L306" s="465"/>
      <c r="M306" s="149"/>
      <c r="N306" s="149"/>
      <c r="O306" s="397" t="str">
        <f t="shared" si="10"/>
        <v/>
      </c>
      <c r="P306" s="397" t="str">
        <f t="shared" si="11"/>
        <v/>
      </c>
      <c r="Q306" s="425"/>
    </row>
    <row r="307" hidden="1" customHeight="1" spans="1:17">
      <c r="A307" s="390">
        <v>300</v>
      </c>
      <c r="B307" s="555"/>
      <c r="C307" s="555"/>
      <c r="D307" s="556"/>
      <c r="E307" s="465"/>
      <c r="F307" s="149"/>
      <c r="G307" s="149"/>
      <c r="H307" s="557"/>
      <c r="I307" s="465"/>
      <c r="J307" s="149"/>
      <c r="K307" s="149"/>
      <c r="L307" s="465"/>
      <c r="M307" s="149"/>
      <c r="N307" s="149"/>
      <c r="O307" s="397" t="str">
        <f t="shared" si="10"/>
        <v/>
      </c>
      <c r="P307" s="397" t="str">
        <f t="shared" si="11"/>
        <v/>
      </c>
      <c r="Q307" s="425"/>
    </row>
    <row r="308" hidden="1" customHeight="1" spans="1:17">
      <c r="A308" s="390">
        <v>301</v>
      </c>
      <c r="B308" s="555"/>
      <c r="C308" s="555"/>
      <c r="D308" s="556"/>
      <c r="E308" s="465"/>
      <c r="F308" s="149"/>
      <c r="G308" s="149"/>
      <c r="H308" s="557"/>
      <c r="I308" s="465"/>
      <c r="J308" s="149"/>
      <c r="K308" s="149"/>
      <c r="L308" s="465"/>
      <c r="M308" s="149"/>
      <c r="N308" s="149"/>
      <c r="O308" s="397" t="str">
        <f t="shared" si="10"/>
        <v/>
      </c>
      <c r="P308" s="397" t="str">
        <f t="shared" si="11"/>
        <v/>
      </c>
      <c r="Q308" s="425"/>
    </row>
    <row r="309" hidden="1" customHeight="1" spans="1:17">
      <c r="A309" s="390">
        <v>302</v>
      </c>
      <c r="B309" s="555"/>
      <c r="C309" s="555"/>
      <c r="D309" s="556"/>
      <c r="E309" s="465"/>
      <c r="F309" s="149"/>
      <c r="G309" s="149"/>
      <c r="H309" s="557"/>
      <c r="I309" s="465"/>
      <c r="J309" s="149"/>
      <c r="K309" s="149"/>
      <c r="L309" s="465"/>
      <c r="M309" s="149"/>
      <c r="N309" s="149"/>
      <c r="O309" s="397" t="str">
        <f t="shared" si="10"/>
        <v/>
      </c>
      <c r="P309" s="397" t="str">
        <f t="shared" si="11"/>
        <v/>
      </c>
      <c r="Q309" s="425"/>
    </row>
    <row r="310" hidden="1" customHeight="1" spans="1:17">
      <c r="A310" s="390">
        <v>303</v>
      </c>
      <c r="B310" s="555"/>
      <c r="C310" s="555"/>
      <c r="D310" s="556"/>
      <c r="E310" s="465"/>
      <c r="F310" s="149"/>
      <c r="G310" s="149"/>
      <c r="H310" s="557"/>
      <c r="I310" s="465"/>
      <c r="J310" s="149"/>
      <c r="K310" s="149"/>
      <c r="L310" s="465"/>
      <c r="M310" s="149"/>
      <c r="N310" s="149"/>
      <c r="O310" s="397" t="str">
        <f t="shared" si="10"/>
        <v/>
      </c>
      <c r="P310" s="397" t="str">
        <f t="shared" si="11"/>
        <v/>
      </c>
      <c r="Q310" s="425"/>
    </row>
    <row r="311" hidden="1" customHeight="1" spans="1:17">
      <c r="A311" s="390">
        <v>304</v>
      </c>
      <c r="B311" s="555"/>
      <c r="C311" s="555"/>
      <c r="D311" s="556"/>
      <c r="E311" s="465"/>
      <c r="F311" s="149"/>
      <c r="G311" s="149"/>
      <c r="H311" s="557"/>
      <c r="I311" s="465"/>
      <c r="J311" s="149"/>
      <c r="K311" s="149"/>
      <c r="L311" s="465"/>
      <c r="M311" s="149"/>
      <c r="N311" s="149"/>
      <c r="O311" s="397" t="str">
        <f t="shared" si="10"/>
        <v/>
      </c>
      <c r="P311" s="397" t="str">
        <f t="shared" si="11"/>
        <v/>
      </c>
      <c r="Q311" s="425"/>
    </row>
    <row r="312" hidden="1" customHeight="1" spans="1:17">
      <c r="A312" s="390">
        <v>305</v>
      </c>
      <c r="B312" s="555"/>
      <c r="C312" s="555"/>
      <c r="D312" s="556"/>
      <c r="E312" s="465"/>
      <c r="F312" s="149"/>
      <c r="G312" s="149"/>
      <c r="H312" s="557"/>
      <c r="I312" s="465"/>
      <c r="J312" s="149"/>
      <c r="K312" s="149"/>
      <c r="L312" s="465"/>
      <c r="M312" s="149"/>
      <c r="N312" s="149"/>
      <c r="O312" s="397" t="str">
        <f t="shared" si="10"/>
        <v/>
      </c>
      <c r="P312" s="397" t="str">
        <f t="shared" si="11"/>
        <v/>
      </c>
      <c r="Q312" s="425"/>
    </row>
    <row r="313" hidden="1" customHeight="1" spans="1:17">
      <c r="A313" s="390">
        <v>306</v>
      </c>
      <c r="B313" s="555"/>
      <c r="C313" s="555"/>
      <c r="D313" s="556"/>
      <c r="E313" s="465"/>
      <c r="F313" s="149"/>
      <c r="G313" s="149"/>
      <c r="H313" s="557"/>
      <c r="I313" s="465"/>
      <c r="J313" s="149"/>
      <c r="K313" s="149"/>
      <c r="L313" s="465"/>
      <c r="M313" s="149"/>
      <c r="N313" s="149"/>
      <c r="O313" s="397" t="str">
        <f t="shared" si="10"/>
        <v/>
      </c>
      <c r="P313" s="397" t="str">
        <f t="shared" si="11"/>
        <v/>
      </c>
      <c r="Q313" s="425"/>
    </row>
    <row r="314" hidden="1" customHeight="1" spans="1:17">
      <c r="A314" s="390">
        <v>307</v>
      </c>
      <c r="B314" s="555"/>
      <c r="C314" s="555"/>
      <c r="D314" s="556"/>
      <c r="E314" s="465"/>
      <c r="F314" s="149"/>
      <c r="G314" s="149"/>
      <c r="H314" s="557"/>
      <c r="I314" s="465"/>
      <c r="J314" s="149"/>
      <c r="K314" s="149"/>
      <c r="L314" s="465"/>
      <c r="M314" s="149"/>
      <c r="N314" s="149"/>
      <c r="O314" s="397" t="str">
        <f t="shared" si="10"/>
        <v/>
      </c>
      <c r="P314" s="397" t="str">
        <f t="shared" si="11"/>
        <v/>
      </c>
      <c r="Q314" s="425"/>
    </row>
    <row r="315" hidden="1" customHeight="1" spans="1:17">
      <c r="A315" s="390">
        <v>308</v>
      </c>
      <c r="B315" s="555"/>
      <c r="C315" s="555"/>
      <c r="D315" s="556"/>
      <c r="E315" s="465"/>
      <c r="F315" s="149"/>
      <c r="G315" s="149"/>
      <c r="H315" s="557"/>
      <c r="I315" s="465"/>
      <c r="J315" s="149"/>
      <c r="K315" s="149"/>
      <c r="L315" s="465"/>
      <c r="M315" s="149"/>
      <c r="N315" s="149"/>
      <c r="O315" s="397" t="str">
        <f t="shared" si="10"/>
        <v/>
      </c>
      <c r="P315" s="397" t="str">
        <f t="shared" si="11"/>
        <v/>
      </c>
      <c r="Q315" s="425"/>
    </row>
    <row r="316" hidden="1" customHeight="1" spans="1:17">
      <c r="A316" s="390">
        <v>309</v>
      </c>
      <c r="B316" s="555"/>
      <c r="C316" s="555"/>
      <c r="D316" s="556"/>
      <c r="E316" s="465"/>
      <c r="F316" s="149"/>
      <c r="G316" s="149"/>
      <c r="H316" s="557"/>
      <c r="I316" s="465"/>
      <c r="J316" s="149"/>
      <c r="K316" s="149"/>
      <c r="L316" s="465"/>
      <c r="M316" s="149"/>
      <c r="N316" s="149"/>
      <c r="O316" s="397" t="str">
        <f t="shared" si="10"/>
        <v/>
      </c>
      <c r="P316" s="397" t="str">
        <f t="shared" si="11"/>
        <v/>
      </c>
      <c r="Q316" s="425"/>
    </row>
    <row r="317" hidden="1" customHeight="1" spans="1:17">
      <c r="A317" s="390">
        <v>310</v>
      </c>
      <c r="B317" s="555"/>
      <c r="C317" s="555"/>
      <c r="D317" s="556"/>
      <c r="E317" s="465"/>
      <c r="F317" s="149"/>
      <c r="G317" s="149"/>
      <c r="H317" s="557"/>
      <c r="I317" s="465"/>
      <c r="J317" s="149"/>
      <c r="K317" s="149"/>
      <c r="L317" s="465"/>
      <c r="M317" s="149"/>
      <c r="N317" s="149"/>
      <c r="O317" s="397" t="str">
        <f t="shared" si="10"/>
        <v/>
      </c>
      <c r="P317" s="397" t="str">
        <f t="shared" si="11"/>
        <v/>
      </c>
      <c r="Q317" s="425"/>
    </row>
    <row r="318" hidden="1" customHeight="1" spans="1:17">
      <c r="A318" s="390">
        <v>311</v>
      </c>
      <c r="B318" s="555"/>
      <c r="C318" s="555"/>
      <c r="D318" s="556"/>
      <c r="E318" s="465"/>
      <c r="F318" s="149"/>
      <c r="G318" s="149"/>
      <c r="H318" s="557"/>
      <c r="I318" s="465"/>
      <c r="J318" s="149"/>
      <c r="K318" s="149"/>
      <c r="L318" s="465"/>
      <c r="M318" s="149"/>
      <c r="N318" s="149"/>
      <c r="O318" s="397" t="str">
        <f t="shared" si="10"/>
        <v/>
      </c>
      <c r="P318" s="397" t="str">
        <f t="shared" si="11"/>
        <v/>
      </c>
      <c r="Q318" s="425"/>
    </row>
    <row r="319" hidden="1" customHeight="1" spans="1:17">
      <c r="A319" s="390">
        <v>312</v>
      </c>
      <c r="B319" s="555"/>
      <c r="C319" s="555"/>
      <c r="D319" s="556"/>
      <c r="E319" s="465"/>
      <c r="F319" s="149"/>
      <c r="G319" s="149"/>
      <c r="H319" s="557"/>
      <c r="I319" s="465"/>
      <c r="J319" s="149"/>
      <c r="K319" s="149"/>
      <c r="L319" s="465"/>
      <c r="M319" s="149"/>
      <c r="N319" s="149"/>
      <c r="O319" s="397" t="str">
        <f t="shared" si="10"/>
        <v/>
      </c>
      <c r="P319" s="397" t="str">
        <f t="shared" si="11"/>
        <v/>
      </c>
      <c r="Q319" s="425"/>
    </row>
    <row r="320" hidden="1" customHeight="1" spans="1:17">
      <c r="A320" s="390">
        <v>313</v>
      </c>
      <c r="B320" s="555"/>
      <c r="C320" s="555"/>
      <c r="D320" s="556"/>
      <c r="E320" s="465"/>
      <c r="F320" s="149"/>
      <c r="G320" s="149"/>
      <c r="H320" s="557"/>
      <c r="I320" s="465"/>
      <c r="J320" s="149"/>
      <c r="K320" s="149"/>
      <c r="L320" s="465"/>
      <c r="M320" s="149"/>
      <c r="N320" s="149"/>
      <c r="O320" s="397" t="str">
        <f t="shared" si="10"/>
        <v/>
      </c>
      <c r="P320" s="397" t="str">
        <f t="shared" si="11"/>
        <v/>
      </c>
      <c r="Q320" s="425"/>
    </row>
    <row r="321" hidden="1" customHeight="1" spans="1:17">
      <c r="A321" s="390">
        <v>314</v>
      </c>
      <c r="B321" s="555"/>
      <c r="C321" s="555"/>
      <c r="D321" s="556"/>
      <c r="E321" s="465"/>
      <c r="F321" s="149"/>
      <c r="G321" s="149"/>
      <c r="H321" s="557"/>
      <c r="I321" s="465"/>
      <c r="J321" s="149"/>
      <c r="K321" s="149"/>
      <c r="L321" s="465"/>
      <c r="M321" s="149"/>
      <c r="N321" s="149"/>
      <c r="O321" s="397" t="str">
        <f t="shared" si="10"/>
        <v/>
      </c>
      <c r="P321" s="397" t="str">
        <f t="shared" si="11"/>
        <v/>
      </c>
      <c r="Q321" s="425"/>
    </row>
    <row r="322" hidden="1" customHeight="1" spans="1:17">
      <c r="A322" s="390">
        <v>315</v>
      </c>
      <c r="B322" s="555"/>
      <c r="C322" s="555"/>
      <c r="D322" s="556"/>
      <c r="E322" s="465"/>
      <c r="F322" s="149"/>
      <c r="G322" s="149"/>
      <c r="H322" s="557"/>
      <c r="I322" s="465"/>
      <c r="J322" s="149"/>
      <c r="K322" s="149"/>
      <c r="L322" s="465"/>
      <c r="M322" s="149"/>
      <c r="N322" s="149"/>
      <c r="O322" s="397" t="str">
        <f t="shared" si="10"/>
        <v/>
      </c>
      <c r="P322" s="397" t="str">
        <f t="shared" si="11"/>
        <v/>
      </c>
      <c r="Q322" s="425"/>
    </row>
    <row r="323" hidden="1" customHeight="1" spans="1:17">
      <c r="A323" s="390">
        <v>316</v>
      </c>
      <c r="B323" s="555"/>
      <c r="C323" s="555"/>
      <c r="D323" s="556"/>
      <c r="E323" s="465"/>
      <c r="F323" s="149"/>
      <c r="G323" s="149"/>
      <c r="H323" s="557"/>
      <c r="I323" s="465"/>
      <c r="J323" s="149"/>
      <c r="K323" s="149"/>
      <c r="L323" s="465"/>
      <c r="M323" s="149"/>
      <c r="N323" s="149"/>
      <c r="O323" s="397" t="str">
        <f t="shared" si="10"/>
        <v/>
      </c>
      <c r="P323" s="397" t="str">
        <f t="shared" si="11"/>
        <v/>
      </c>
      <c r="Q323" s="425"/>
    </row>
    <row r="324" hidden="1" customHeight="1" spans="1:17">
      <c r="A324" s="390">
        <v>317</v>
      </c>
      <c r="B324" s="555"/>
      <c r="C324" s="555"/>
      <c r="D324" s="556"/>
      <c r="E324" s="465"/>
      <c r="F324" s="149"/>
      <c r="G324" s="149"/>
      <c r="H324" s="557"/>
      <c r="I324" s="465"/>
      <c r="J324" s="149"/>
      <c r="K324" s="149"/>
      <c r="L324" s="465"/>
      <c r="M324" s="149"/>
      <c r="N324" s="149"/>
      <c r="O324" s="397" t="str">
        <f t="shared" si="10"/>
        <v/>
      </c>
      <c r="P324" s="397" t="str">
        <f t="shared" si="11"/>
        <v/>
      </c>
      <c r="Q324" s="425"/>
    </row>
    <row r="325" hidden="1" customHeight="1" spans="1:17">
      <c r="A325" s="390">
        <v>318</v>
      </c>
      <c r="B325" s="555"/>
      <c r="C325" s="555"/>
      <c r="D325" s="556"/>
      <c r="E325" s="465"/>
      <c r="F325" s="149"/>
      <c r="G325" s="149"/>
      <c r="H325" s="557"/>
      <c r="I325" s="465"/>
      <c r="J325" s="149"/>
      <c r="K325" s="149"/>
      <c r="L325" s="465"/>
      <c r="M325" s="149"/>
      <c r="N325" s="149"/>
      <c r="O325" s="397" t="str">
        <f t="shared" si="10"/>
        <v/>
      </c>
      <c r="P325" s="397" t="str">
        <f t="shared" si="11"/>
        <v/>
      </c>
      <c r="Q325" s="425"/>
    </row>
    <row r="326" hidden="1" customHeight="1" spans="1:17">
      <c r="A326" s="390">
        <v>319</v>
      </c>
      <c r="B326" s="555"/>
      <c r="C326" s="555"/>
      <c r="D326" s="556"/>
      <c r="E326" s="465"/>
      <c r="F326" s="149"/>
      <c r="G326" s="149"/>
      <c r="H326" s="557"/>
      <c r="I326" s="465"/>
      <c r="J326" s="149"/>
      <c r="K326" s="149"/>
      <c r="L326" s="465"/>
      <c r="M326" s="149"/>
      <c r="N326" s="149"/>
      <c r="O326" s="397" t="str">
        <f t="shared" si="10"/>
        <v/>
      </c>
      <c r="P326" s="397" t="str">
        <f t="shared" si="11"/>
        <v/>
      </c>
      <c r="Q326" s="425"/>
    </row>
    <row r="327" hidden="1" customHeight="1" spans="1:17">
      <c r="A327" s="390">
        <v>320</v>
      </c>
      <c r="B327" s="555"/>
      <c r="C327" s="555"/>
      <c r="D327" s="556"/>
      <c r="E327" s="465"/>
      <c r="F327" s="149"/>
      <c r="G327" s="558"/>
      <c r="H327" s="557"/>
      <c r="I327" s="465"/>
      <c r="J327" s="149"/>
      <c r="K327" s="558"/>
      <c r="L327" s="465"/>
      <c r="M327" s="149"/>
      <c r="N327" s="558"/>
      <c r="O327" s="397" t="str">
        <f t="shared" si="10"/>
        <v/>
      </c>
      <c r="P327" s="397" t="str">
        <f t="shared" si="11"/>
        <v/>
      </c>
      <c r="Q327" s="425"/>
    </row>
    <row r="328" hidden="1" customHeight="1" spans="1:17">
      <c r="A328" s="390">
        <v>321</v>
      </c>
      <c r="B328" s="555"/>
      <c r="C328" s="555"/>
      <c r="D328" s="556"/>
      <c r="E328" s="465"/>
      <c r="F328" s="149"/>
      <c r="G328" s="149"/>
      <c r="H328" s="557"/>
      <c r="I328" s="465"/>
      <c r="J328" s="149"/>
      <c r="K328" s="149"/>
      <c r="L328" s="465"/>
      <c r="M328" s="149"/>
      <c r="N328" s="149"/>
      <c r="O328" s="397" t="str">
        <f t="shared" si="10"/>
        <v/>
      </c>
      <c r="P328" s="397" t="str">
        <f t="shared" si="11"/>
        <v/>
      </c>
      <c r="Q328" s="425"/>
    </row>
    <row r="329" hidden="1" customHeight="1" spans="1:17">
      <c r="A329" s="390">
        <v>322</v>
      </c>
      <c r="B329" s="555"/>
      <c r="C329" s="555"/>
      <c r="D329" s="556"/>
      <c r="E329" s="465"/>
      <c r="F329" s="149"/>
      <c r="G329" s="149"/>
      <c r="H329" s="557"/>
      <c r="I329" s="465"/>
      <c r="J329" s="149"/>
      <c r="K329" s="149"/>
      <c r="L329" s="465"/>
      <c r="M329" s="149"/>
      <c r="N329" s="149"/>
      <c r="O329" s="397" t="str">
        <f t="shared" si="10"/>
        <v/>
      </c>
      <c r="P329" s="397" t="str">
        <f t="shared" si="11"/>
        <v/>
      </c>
      <c r="Q329" s="425"/>
    </row>
    <row r="330" hidden="1" customHeight="1" spans="1:17">
      <c r="A330" s="390">
        <v>323</v>
      </c>
      <c r="B330" s="555"/>
      <c r="C330" s="555"/>
      <c r="D330" s="556"/>
      <c r="E330" s="465"/>
      <c r="F330" s="149"/>
      <c r="G330" s="149"/>
      <c r="H330" s="557"/>
      <c r="I330" s="465"/>
      <c r="J330" s="149"/>
      <c r="K330" s="149"/>
      <c r="L330" s="465"/>
      <c r="M330" s="149"/>
      <c r="N330" s="149"/>
      <c r="O330" s="397" t="str">
        <f t="shared" si="10"/>
        <v/>
      </c>
      <c r="P330" s="397" t="str">
        <f t="shared" si="11"/>
        <v/>
      </c>
      <c r="Q330" s="425"/>
    </row>
    <row r="331" hidden="1" customHeight="1" spans="1:17">
      <c r="A331" s="390">
        <v>324</v>
      </c>
      <c r="B331" s="555"/>
      <c r="C331" s="555"/>
      <c r="D331" s="556"/>
      <c r="E331" s="465"/>
      <c r="F331" s="149"/>
      <c r="G331" s="149"/>
      <c r="H331" s="557"/>
      <c r="I331" s="465"/>
      <c r="J331" s="149"/>
      <c r="K331" s="149"/>
      <c r="L331" s="465"/>
      <c r="M331" s="149"/>
      <c r="N331" s="149"/>
      <c r="O331" s="397" t="str">
        <f t="shared" si="10"/>
        <v/>
      </c>
      <c r="P331" s="397" t="str">
        <f t="shared" si="11"/>
        <v/>
      </c>
      <c r="Q331" s="425"/>
    </row>
    <row r="332" hidden="1" customHeight="1" spans="1:17">
      <c r="A332" s="390">
        <v>325</v>
      </c>
      <c r="B332" s="555"/>
      <c r="C332" s="555"/>
      <c r="D332" s="556"/>
      <c r="E332" s="465"/>
      <c r="F332" s="149"/>
      <c r="G332" s="149"/>
      <c r="H332" s="557"/>
      <c r="I332" s="465"/>
      <c r="J332" s="149"/>
      <c r="K332" s="149"/>
      <c r="L332" s="465"/>
      <c r="M332" s="149"/>
      <c r="N332" s="149"/>
      <c r="O332" s="397" t="str">
        <f t="shared" si="10"/>
        <v/>
      </c>
      <c r="P332" s="397" t="str">
        <f t="shared" si="11"/>
        <v/>
      </c>
      <c r="Q332" s="425"/>
    </row>
    <row r="333" hidden="1" customHeight="1" spans="1:17">
      <c r="A333" s="390">
        <v>326</v>
      </c>
      <c r="B333" s="555"/>
      <c r="C333" s="555"/>
      <c r="D333" s="556"/>
      <c r="E333" s="465"/>
      <c r="F333" s="149"/>
      <c r="G333" s="558"/>
      <c r="H333" s="557"/>
      <c r="I333" s="465"/>
      <c r="J333" s="149"/>
      <c r="K333" s="558"/>
      <c r="L333" s="465"/>
      <c r="M333" s="149"/>
      <c r="N333" s="558"/>
      <c r="O333" s="397" t="str">
        <f t="shared" si="10"/>
        <v/>
      </c>
      <c r="P333" s="397" t="str">
        <f t="shared" si="11"/>
        <v/>
      </c>
      <c r="Q333" s="425"/>
    </row>
    <row r="334" hidden="1" customHeight="1" spans="1:17">
      <c r="A334" s="390">
        <v>327</v>
      </c>
      <c r="B334" s="555"/>
      <c r="C334" s="555"/>
      <c r="D334" s="556"/>
      <c r="E334" s="465"/>
      <c r="F334" s="149"/>
      <c r="G334" s="149"/>
      <c r="H334" s="557"/>
      <c r="I334" s="465"/>
      <c r="J334" s="149"/>
      <c r="K334" s="149"/>
      <c r="L334" s="465"/>
      <c r="M334" s="149"/>
      <c r="N334" s="149"/>
      <c r="O334" s="397" t="str">
        <f t="shared" si="10"/>
        <v/>
      </c>
      <c r="P334" s="397" t="str">
        <f t="shared" si="11"/>
        <v/>
      </c>
      <c r="Q334" s="425"/>
    </row>
    <row r="335" hidden="1" customHeight="1" spans="1:17">
      <c r="A335" s="390">
        <v>328</v>
      </c>
      <c r="B335" s="555"/>
      <c r="C335" s="555"/>
      <c r="D335" s="556"/>
      <c r="E335" s="465"/>
      <c r="F335" s="149"/>
      <c r="G335" s="149"/>
      <c r="H335" s="557"/>
      <c r="I335" s="465"/>
      <c r="J335" s="149"/>
      <c r="K335" s="149"/>
      <c r="L335" s="465"/>
      <c r="M335" s="149"/>
      <c r="N335" s="149"/>
      <c r="O335" s="397" t="str">
        <f t="shared" si="10"/>
        <v/>
      </c>
      <c r="P335" s="397" t="str">
        <f t="shared" si="11"/>
        <v/>
      </c>
      <c r="Q335" s="425"/>
    </row>
    <row r="336" hidden="1" customHeight="1" spans="1:17">
      <c r="A336" s="390">
        <v>329</v>
      </c>
      <c r="B336" s="555"/>
      <c r="C336" s="555"/>
      <c r="D336" s="556"/>
      <c r="E336" s="465"/>
      <c r="F336" s="149"/>
      <c r="G336" s="558"/>
      <c r="H336" s="557"/>
      <c r="I336" s="465"/>
      <c r="J336" s="149"/>
      <c r="K336" s="558"/>
      <c r="L336" s="465"/>
      <c r="M336" s="149"/>
      <c r="N336" s="558"/>
      <c r="O336" s="397" t="str">
        <f t="shared" si="10"/>
        <v/>
      </c>
      <c r="P336" s="397" t="str">
        <f t="shared" si="11"/>
        <v/>
      </c>
      <c r="Q336" s="425"/>
    </row>
    <row r="337" hidden="1" customHeight="1" spans="1:17">
      <c r="A337" s="390">
        <v>330</v>
      </c>
      <c r="B337" s="555"/>
      <c r="C337" s="555"/>
      <c r="D337" s="556"/>
      <c r="E337" s="465"/>
      <c r="F337" s="149"/>
      <c r="G337" s="558"/>
      <c r="H337" s="557"/>
      <c r="I337" s="465"/>
      <c r="J337" s="149"/>
      <c r="K337" s="558"/>
      <c r="L337" s="465"/>
      <c r="M337" s="149"/>
      <c r="N337" s="558"/>
      <c r="O337" s="397" t="str">
        <f t="shared" si="10"/>
        <v/>
      </c>
      <c r="P337" s="397" t="str">
        <f t="shared" si="11"/>
        <v/>
      </c>
      <c r="Q337" s="425"/>
    </row>
    <row r="338" hidden="1" customHeight="1" spans="1:17">
      <c r="A338" s="390">
        <v>331</v>
      </c>
      <c r="B338" s="555"/>
      <c r="C338" s="555"/>
      <c r="D338" s="556"/>
      <c r="E338" s="465"/>
      <c r="F338" s="149"/>
      <c r="G338" s="149"/>
      <c r="H338" s="557"/>
      <c r="I338" s="465"/>
      <c r="J338" s="149"/>
      <c r="K338" s="149"/>
      <c r="L338" s="465"/>
      <c r="M338" s="149"/>
      <c r="N338" s="149"/>
      <c r="O338" s="397" t="str">
        <f t="shared" si="10"/>
        <v/>
      </c>
      <c r="P338" s="397" t="str">
        <f t="shared" si="11"/>
        <v/>
      </c>
      <c r="Q338" s="425"/>
    </row>
    <row r="339" hidden="1" customHeight="1" spans="1:17">
      <c r="A339" s="390">
        <v>332</v>
      </c>
      <c r="B339" s="555"/>
      <c r="C339" s="555"/>
      <c r="D339" s="556"/>
      <c r="E339" s="465"/>
      <c r="F339" s="149"/>
      <c r="G339" s="149"/>
      <c r="H339" s="557"/>
      <c r="I339" s="465"/>
      <c r="J339" s="149"/>
      <c r="K339" s="149"/>
      <c r="L339" s="465"/>
      <c r="M339" s="149"/>
      <c r="N339" s="149"/>
      <c r="O339" s="397" t="str">
        <f t="shared" si="10"/>
        <v/>
      </c>
      <c r="P339" s="397" t="str">
        <f t="shared" si="11"/>
        <v/>
      </c>
      <c r="Q339" s="425"/>
    </row>
    <row r="340" hidden="1" customHeight="1" spans="1:17">
      <c r="A340" s="390">
        <v>333</v>
      </c>
      <c r="B340" s="555"/>
      <c r="C340" s="555"/>
      <c r="D340" s="556"/>
      <c r="E340" s="465"/>
      <c r="F340" s="149"/>
      <c r="G340" s="149"/>
      <c r="H340" s="557"/>
      <c r="I340" s="465"/>
      <c r="J340" s="149"/>
      <c r="K340" s="149"/>
      <c r="L340" s="465"/>
      <c r="M340" s="149"/>
      <c r="N340" s="149"/>
      <c r="O340" s="397" t="str">
        <f t="shared" ref="O340:O403" si="12">IF(K340=0,"",(N340-K340))</f>
        <v/>
      </c>
      <c r="P340" s="397" t="str">
        <f t="shared" ref="P340:P403" si="13">IF(K340=0,"",(N340-K340)/K340*100)</f>
        <v/>
      </c>
      <c r="Q340" s="425"/>
    </row>
    <row r="341" hidden="1" customHeight="1" spans="1:17">
      <c r="A341" s="390">
        <v>334</v>
      </c>
      <c r="B341" s="555"/>
      <c r="C341" s="555"/>
      <c r="D341" s="556"/>
      <c r="E341" s="465"/>
      <c r="F341" s="149"/>
      <c r="G341" s="558"/>
      <c r="H341" s="557"/>
      <c r="I341" s="465"/>
      <c r="J341" s="149"/>
      <c r="K341" s="558"/>
      <c r="L341" s="465"/>
      <c r="M341" s="149"/>
      <c r="N341" s="558"/>
      <c r="O341" s="397" t="str">
        <f t="shared" si="12"/>
        <v/>
      </c>
      <c r="P341" s="397" t="str">
        <f t="shared" si="13"/>
        <v/>
      </c>
      <c r="Q341" s="425"/>
    </row>
    <row r="342" hidden="1" customHeight="1" spans="1:17">
      <c r="A342" s="390">
        <v>335</v>
      </c>
      <c r="B342" s="555"/>
      <c r="C342" s="555"/>
      <c r="D342" s="556"/>
      <c r="E342" s="465"/>
      <c r="F342" s="149"/>
      <c r="G342" s="149"/>
      <c r="H342" s="557"/>
      <c r="I342" s="465"/>
      <c r="J342" s="149"/>
      <c r="K342" s="149"/>
      <c r="L342" s="465"/>
      <c r="M342" s="149"/>
      <c r="N342" s="149"/>
      <c r="O342" s="397" t="str">
        <f t="shared" si="12"/>
        <v/>
      </c>
      <c r="P342" s="397" t="str">
        <f t="shared" si="13"/>
        <v/>
      </c>
      <c r="Q342" s="425"/>
    </row>
    <row r="343" hidden="1" customHeight="1" spans="1:17">
      <c r="A343" s="390">
        <v>336</v>
      </c>
      <c r="B343" s="555"/>
      <c r="C343" s="555"/>
      <c r="D343" s="556"/>
      <c r="E343" s="465"/>
      <c r="F343" s="149"/>
      <c r="G343" s="149"/>
      <c r="H343" s="557"/>
      <c r="I343" s="465"/>
      <c r="J343" s="149"/>
      <c r="K343" s="149"/>
      <c r="L343" s="465"/>
      <c r="M343" s="149"/>
      <c r="N343" s="149"/>
      <c r="O343" s="397" t="str">
        <f t="shared" si="12"/>
        <v/>
      </c>
      <c r="P343" s="397" t="str">
        <f t="shared" si="13"/>
        <v/>
      </c>
      <c r="Q343" s="425"/>
    </row>
    <row r="344" hidden="1" customHeight="1" spans="1:17">
      <c r="A344" s="390">
        <v>337</v>
      </c>
      <c r="B344" s="555"/>
      <c r="C344" s="555"/>
      <c r="D344" s="556"/>
      <c r="E344" s="465"/>
      <c r="F344" s="149"/>
      <c r="G344" s="149"/>
      <c r="H344" s="557"/>
      <c r="I344" s="465"/>
      <c r="J344" s="149"/>
      <c r="K344" s="149"/>
      <c r="L344" s="465"/>
      <c r="M344" s="149"/>
      <c r="N344" s="149"/>
      <c r="O344" s="397" t="str">
        <f t="shared" si="12"/>
        <v/>
      </c>
      <c r="P344" s="397" t="str">
        <f t="shared" si="13"/>
        <v/>
      </c>
      <c r="Q344" s="425"/>
    </row>
    <row r="345" hidden="1" customHeight="1" spans="1:17">
      <c r="A345" s="390">
        <v>338</v>
      </c>
      <c r="B345" s="555"/>
      <c r="C345" s="555"/>
      <c r="D345" s="556"/>
      <c r="E345" s="465"/>
      <c r="F345" s="149"/>
      <c r="G345" s="149"/>
      <c r="H345" s="557"/>
      <c r="I345" s="465"/>
      <c r="J345" s="149"/>
      <c r="K345" s="149"/>
      <c r="L345" s="465"/>
      <c r="M345" s="149"/>
      <c r="N345" s="149"/>
      <c r="O345" s="397" t="str">
        <f t="shared" si="12"/>
        <v/>
      </c>
      <c r="P345" s="397" t="str">
        <f t="shared" si="13"/>
        <v/>
      </c>
      <c r="Q345" s="425"/>
    </row>
    <row r="346" hidden="1" customHeight="1" spans="1:17">
      <c r="A346" s="390">
        <v>339</v>
      </c>
      <c r="B346" s="555"/>
      <c r="C346" s="555"/>
      <c r="D346" s="556"/>
      <c r="E346" s="465"/>
      <c r="F346" s="149"/>
      <c r="G346" s="149"/>
      <c r="H346" s="557"/>
      <c r="I346" s="465"/>
      <c r="J346" s="149"/>
      <c r="K346" s="149"/>
      <c r="L346" s="465"/>
      <c r="M346" s="149"/>
      <c r="N346" s="149"/>
      <c r="O346" s="397" t="str">
        <f t="shared" si="12"/>
        <v/>
      </c>
      <c r="P346" s="397" t="str">
        <f t="shared" si="13"/>
        <v/>
      </c>
      <c r="Q346" s="425"/>
    </row>
    <row r="347" hidden="1" customHeight="1" spans="1:17">
      <c r="A347" s="390">
        <v>340</v>
      </c>
      <c r="B347" s="555"/>
      <c r="C347" s="555"/>
      <c r="D347" s="556"/>
      <c r="E347" s="465"/>
      <c r="F347" s="149"/>
      <c r="G347" s="149"/>
      <c r="H347" s="557"/>
      <c r="I347" s="465"/>
      <c r="J347" s="149"/>
      <c r="K347" s="149"/>
      <c r="L347" s="465"/>
      <c r="M347" s="149"/>
      <c r="N347" s="149"/>
      <c r="O347" s="397" t="str">
        <f t="shared" si="12"/>
        <v/>
      </c>
      <c r="P347" s="397" t="str">
        <f t="shared" si="13"/>
        <v/>
      </c>
      <c r="Q347" s="425"/>
    </row>
    <row r="348" hidden="1" customHeight="1" spans="1:17">
      <c r="A348" s="390">
        <v>341</v>
      </c>
      <c r="B348" s="555"/>
      <c r="C348" s="555"/>
      <c r="D348" s="556"/>
      <c r="E348" s="465"/>
      <c r="F348" s="149"/>
      <c r="G348" s="149"/>
      <c r="H348" s="557"/>
      <c r="I348" s="465"/>
      <c r="J348" s="149"/>
      <c r="K348" s="149"/>
      <c r="L348" s="465"/>
      <c r="M348" s="149"/>
      <c r="N348" s="149"/>
      <c r="O348" s="397" t="str">
        <f t="shared" si="12"/>
        <v/>
      </c>
      <c r="P348" s="397" t="str">
        <f t="shared" si="13"/>
        <v/>
      </c>
      <c r="Q348" s="425"/>
    </row>
    <row r="349" hidden="1" customHeight="1" spans="1:17">
      <c r="A349" s="390">
        <v>342</v>
      </c>
      <c r="B349" s="555"/>
      <c r="C349" s="555"/>
      <c r="D349" s="556"/>
      <c r="E349" s="465"/>
      <c r="F349" s="149"/>
      <c r="G349" s="149"/>
      <c r="H349" s="557"/>
      <c r="I349" s="465"/>
      <c r="J349" s="149"/>
      <c r="K349" s="149"/>
      <c r="L349" s="465"/>
      <c r="M349" s="149"/>
      <c r="N349" s="149"/>
      <c r="O349" s="397" t="str">
        <f t="shared" si="12"/>
        <v/>
      </c>
      <c r="P349" s="397" t="str">
        <f t="shared" si="13"/>
        <v/>
      </c>
      <c r="Q349" s="425"/>
    </row>
    <row r="350" hidden="1" customHeight="1" spans="1:17">
      <c r="A350" s="390">
        <v>343</v>
      </c>
      <c r="B350" s="555"/>
      <c r="C350" s="555"/>
      <c r="D350" s="556"/>
      <c r="E350" s="465"/>
      <c r="F350" s="149"/>
      <c r="G350" s="149"/>
      <c r="H350" s="557"/>
      <c r="I350" s="465"/>
      <c r="J350" s="149"/>
      <c r="K350" s="149"/>
      <c r="L350" s="465"/>
      <c r="M350" s="149"/>
      <c r="N350" s="149"/>
      <c r="O350" s="397" t="str">
        <f t="shared" si="12"/>
        <v/>
      </c>
      <c r="P350" s="397" t="str">
        <f t="shared" si="13"/>
        <v/>
      </c>
      <c r="Q350" s="425"/>
    </row>
    <row r="351" hidden="1" customHeight="1" spans="1:17">
      <c r="A351" s="390">
        <v>344</v>
      </c>
      <c r="B351" s="555"/>
      <c r="C351" s="555"/>
      <c r="D351" s="556"/>
      <c r="E351" s="465"/>
      <c r="F351" s="149"/>
      <c r="G351" s="558"/>
      <c r="H351" s="557"/>
      <c r="I351" s="465"/>
      <c r="J351" s="149"/>
      <c r="K351" s="558"/>
      <c r="L351" s="465"/>
      <c r="M351" s="149"/>
      <c r="N351" s="558"/>
      <c r="O351" s="397" t="str">
        <f t="shared" si="12"/>
        <v/>
      </c>
      <c r="P351" s="397" t="str">
        <f t="shared" si="13"/>
        <v/>
      </c>
      <c r="Q351" s="425"/>
    </row>
    <row r="352" hidden="1" customHeight="1" spans="1:17">
      <c r="A352" s="390">
        <v>345</v>
      </c>
      <c r="B352" s="555"/>
      <c r="C352" s="555"/>
      <c r="D352" s="556"/>
      <c r="E352" s="465"/>
      <c r="F352" s="149"/>
      <c r="G352" s="149"/>
      <c r="H352" s="557"/>
      <c r="I352" s="465"/>
      <c r="J352" s="149"/>
      <c r="K352" s="149"/>
      <c r="L352" s="465"/>
      <c r="M352" s="149"/>
      <c r="N352" s="149"/>
      <c r="O352" s="397" t="str">
        <f t="shared" si="12"/>
        <v/>
      </c>
      <c r="P352" s="397" t="str">
        <f t="shared" si="13"/>
        <v/>
      </c>
      <c r="Q352" s="425"/>
    </row>
    <row r="353" hidden="1" customHeight="1" spans="1:17">
      <c r="A353" s="390">
        <v>346</v>
      </c>
      <c r="B353" s="555"/>
      <c r="C353" s="555"/>
      <c r="D353" s="556"/>
      <c r="E353" s="465"/>
      <c r="F353" s="149"/>
      <c r="G353" s="149"/>
      <c r="H353" s="557"/>
      <c r="I353" s="465"/>
      <c r="J353" s="149"/>
      <c r="K353" s="149"/>
      <c r="L353" s="465"/>
      <c r="M353" s="149"/>
      <c r="N353" s="149"/>
      <c r="O353" s="397" t="str">
        <f t="shared" si="12"/>
        <v/>
      </c>
      <c r="P353" s="397" t="str">
        <f t="shared" si="13"/>
        <v/>
      </c>
      <c r="Q353" s="425"/>
    </row>
    <row r="354" hidden="1" customHeight="1" spans="1:17">
      <c r="A354" s="390">
        <v>347</v>
      </c>
      <c r="B354" s="555"/>
      <c r="C354" s="555"/>
      <c r="D354" s="556"/>
      <c r="E354" s="465"/>
      <c r="F354" s="149"/>
      <c r="G354" s="149"/>
      <c r="H354" s="557"/>
      <c r="I354" s="465"/>
      <c r="J354" s="149"/>
      <c r="K354" s="149"/>
      <c r="L354" s="465"/>
      <c r="M354" s="149"/>
      <c r="N354" s="149"/>
      <c r="O354" s="397" t="str">
        <f t="shared" si="12"/>
        <v/>
      </c>
      <c r="P354" s="397" t="str">
        <f t="shared" si="13"/>
        <v/>
      </c>
      <c r="Q354" s="425"/>
    </row>
    <row r="355" hidden="1" customHeight="1" spans="1:17">
      <c r="A355" s="390">
        <v>348</v>
      </c>
      <c r="B355" s="555"/>
      <c r="C355" s="555"/>
      <c r="D355" s="556"/>
      <c r="E355" s="465"/>
      <c r="F355" s="149"/>
      <c r="G355" s="149"/>
      <c r="H355" s="557"/>
      <c r="I355" s="465"/>
      <c r="J355" s="149"/>
      <c r="K355" s="149"/>
      <c r="L355" s="465"/>
      <c r="M355" s="149"/>
      <c r="N355" s="149"/>
      <c r="O355" s="397" t="str">
        <f t="shared" si="12"/>
        <v/>
      </c>
      <c r="P355" s="397" t="str">
        <f t="shared" si="13"/>
        <v/>
      </c>
      <c r="Q355" s="425"/>
    </row>
    <row r="356" hidden="1" customHeight="1" spans="1:17">
      <c r="A356" s="390">
        <v>349</v>
      </c>
      <c r="B356" s="555"/>
      <c r="C356" s="555"/>
      <c r="D356" s="556"/>
      <c r="E356" s="465"/>
      <c r="F356" s="149"/>
      <c r="G356" s="149"/>
      <c r="H356" s="557"/>
      <c r="I356" s="465"/>
      <c r="J356" s="149"/>
      <c r="K356" s="149"/>
      <c r="L356" s="465"/>
      <c r="M356" s="149"/>
      <c r="N356" s="149"/>
      <c r="O356" s="397" t="str">
        <f t="shared" si="12"/>
        <v/>
      </c>
      <c r="P356" s="397" t="str">
        <f t="shared" si="13"/>
        <v/>
      </c>
      <c r="Q356" s="425"/>
    </row>
    <row r="357" hidden="1" customHeight="1" spans="1:17">
      <c r="A357" s="390">
        <v>350</v>
      </c>
      <c r="B357" s="555"/>
      <c r="C357" s="555"/>
      <c r="D357" s="556"/>
      <c r="E357" s="465"/>
      <c r="F357" s="149"/>
      <c r="G357" s="149"/>
      <c r="H357" s="557"/>
      <c r="I357" s="465"/>
      <c r="J357" s="149"/>
      <c r="K357" s="149"/>
      <c r="L357" s="465"/>
      <c r="M357" s="149"/>
      <c r="N357" s="149"/>
      <c r="O357" s="397" t="str">
        <f t="shared" si="12"/>
        <v/>
      </c>
      <c r="P357" s="397" t="str">
        <f t="shared" si="13"/>
        <v/>
      </c>
      <c r="Q357" s="425"/>
    </row>
    <row r="358" hidden="1" customHeight="1" spans="1:17">
      <c r="A358" s="390">
        <v>351</v>
      </c>
      <c r="B358" s="555"/>
      <c r="C358" s="555"/>
      <c r="D358" s="556"/>
      <c r="E358" s="465"/>
      <c r="F358" s="149"/>
      <c r="G358" s="149"/>
      <c r="H358" s="557"/>
      <c r="I358" s="465"/>
      <c r="J358" s="149"/>
      <c r="K358" s="149"/>
      <c r="L358" s="465"/>
      <c r="M358" s="149"/>
      <c r="N358" s="149"/>
      <c r="O358" s="397" t="str">
        <f t="shared" si="12"/>
        <v/>
      </c>
      <c r="P358" s="397" t="str">
        <f t="shared" si="13"/>
        <v/>
      </c>
      <c r="Q358" s="425"/>
    </row>
    <row r="359" hidden="1" customHeight="1" spans="1:17">
      <c r="A359" s="390">
        <v>352</v>
      </c>
      <c r="B359" s="555"/>
      <c r="C359" s="555"/>
      <c r="D359" s="556"/>
      <c r="E359" s="465"/>
      <c r="F359" s="149"/>
      <c r="G359" s="149"/>
      <c r="H359" s="557"/>
      <c r="I359" s="465"/>
      <c r="J359" s="149"/>
      <c r="K359" s="149"/>
      <c r="L359" s="465"/>
      <c r="M359" s="149"/>
      <c r="N359" s="149"/>
      <c r="O359" s="397" t="str">
        <f t="shared" si="12"/>
        <v/>
      </c>
      <c r="P359" s="397" t="str">
        <f t="shared" si="13"/>
        <v/>
      </c>
      <c r="Q359" s="425"/>
    </row>
    <row r="360" hidden="1" customHeight="1" spans="1:17">
      <c r="A360" s="390">
        <v>353</v>
      </c>
      <c r="B360" s="555"/>
      <c r="C360" s="555"/>
      <c r="D360" s="556"/>
      <c r="E360" s="465"/>
      <c r="F360" s="149"/>
      <c r="G360" s="149"/>
      <c r="H360" s="557"/>
      <c r="I360" s="465"/>
      <c r="J360" s="149"/>
      <c r="K360" s="149"/>
      <c r="L360" s="465"/>
      <c r="M360" s="149"/>
      <c r="N360" s="149"/>
      <c r="O360" s="397" t="str">
        <f t="shared" si="12"/>
        <v/>
      </c>
      <c r="P360" s="397" t="str">
        <f t="shared" si="13"/>
        <v/>
      </c>
      <c r="Q360" s="425"/>
    </row>
    <row r="361" hidden="1" customHeight="1" spans="1:17">
      <c r="A361" s="390">
        <v>354</v>
      </c>
      <c r="B361" s="555"/>
      <c r="C361" s="555"/>
      <c r="D361" s="556"/>
      <c r="E361" s="465"/>
      <c r="F361" s="149"/>
      <c r="G361" s="149"/>
      <c r="H361" s="557"/>
      <c r="I361" s="465"/>
      <c r="J361" s="149"/>
      <c r="K361" s="149"/>
      <c r="L361" s="465"/>
      <c r="M361" s="149"/>
      <c r="N361" s="149"/>
      <c r="O361" s="397" t="str">
        <f t="shared" si="12"/>
        <v/>
      </c>
      <c r="P361" s="397" t="str">
        <f t="shared" si="13"/>
        <v/>
      </c>
      <c r="Q361" s="425"/>
    </row>
    <row r="362" hidden="1" customHeight="1" spans="1:17">
      <c r="A362" s="390">
        <v>355</v>
      </c>
      <c r="B362" s="555"/>
      <c r="C362" s="555"/>
      <c r="D362" s="556"/>
      <c r="E362" s="465"/>
      <c r="F362" s="149"/>
      <c r="G362" s="149"/>
      <c r="H362" s="557"/>
      <c r="I362" s="465"/>
      <c r="J362" s="149"/>
      <c r="K362" s="149"/>
      <c r="L362" s="465"/>
      <c r="M362" s="149"/>
      <c r="N362" s="149"/>
      <c r="O362" s="397" t="str">
        <f t="shared" si="12"/>
        <v/>
      </c>
      <c r="P362" s="397" t="str">
        <f t="shared" si="13"/>
        <v/>
      </c>
      <c r="Q362" s="425"/>
    </row>
    <row r="363" hidden="1" customHeight="1" spans="1:17">
      <c r="A363" s="390">
        <v>356</v>
      </c>
      <c r="B363" s="555"/>
      <c r="C363" s="555"/>
      <c r="D363" s="556"/>
      <c r="E363" s="465"/>
      <c r="F363" s="149"/>
      <c r="G363" s="149"/>
      <c r="H363" s="557"/>
      <c r="I363" s="465"/>
      <c r="J363" s="149"/>
      <c r="K363" s="149"/>
      <c r="L363" s="465"/>
      <c r="M363" s="149"/>
      <c r="N363" s="149"/>
      <c r="O363" s="397" t="str">
        <f t="shared" si="12"/>
        <v/>
      </c>
      <c r="P363" s="397" t="str">
        <f t="shared" si="13"/>
        <v/>
      </c>
      <c r="Q363" s="425"/>
    </row>
    <row r="364" hidden="1" customHeight="1" spans="1:17">
      <c r="A364" s="390">
        <v>357</v>
      </c>
      <c r="B364" s="555"/>
      <c r="C364" s="555"/>
      <c r="D364" s="556"/>
      <c r="E364" s="465"/>
      <c r="F364" s="149"/>
      <c r="G364" s="149"/>
      <c r="H364" s="557"/>
      <c r="I364" s="465"/>
      <c r="J364" s="149"/>
      <c r="K364" s="149"/>
      <c r="L364" s="465"/>
      <c r="M364" s="149"/>
      <c r="N364" s="149"/>
      <c r="O364" s="397" t="str">
        <f t="shared" si="12"/>
        <v/>
      </c>
      <c r="P364" s="397" t="str">
        <f t="shared" si="13"/>
        <v/>
      </c>
      <c r="Q364" s="425"/>
    </row>
    <row r="365" hidden="1" customHeight="1" spans="1:17">
      <c r="A365" s="390">
        <v>358</v>
      </c>
      <c r="B365" s="555"/>
      <c r="C365" s="555"/>
      <c r="D365" s="556"/>
      <c r="E365" s="465"/>
      <c r="F365" s="149"/>
      <c r="G365" s="149"/>
      <c r="H365" s="557"/>
      <c r="I365" s="465"/>
      <c r="J365" s="149"/>
      <c r="K365" s="149"/>
      <c r="L365" s="465"/>
      <c r="M365" s="149"/>
      <c r="N365" s="149"/>
      <c r="O365" s="397" t="str">
        <f t="shared" si="12"/>
        <v/>
      </c>
      <c r="P365" s="397" t="str">
        <f t="shared" si="13"/>
        <v/>
      </c>
      <c r="Q365" s="425"/>
    </row>
    <row r="366" hidden="1" customHeight="1" spans="1:17">
      <c r="A366" s="390">
        <v>359</v>
      </c>
      <c r="B366" s="555"/>
      <c r="C366" s="555"/>
      <c r="D366" s="556"/>
      <c r="E366" s="465"/>
      <c r="F366" s="149"/>
      <c r="G366" s="149"/>
      <c r="H366" s="557"/>
      <c r="I366" s="465"/>
      <c r="J366" s="149"/>
      <c r="K366" s="149"/>
      <c r="L366" s="465"/>
      <c r="M366" s="149"/>
      <c r="N366" s="149"/>
      <c r="O366" s="397" t="str">
        <f t="shared" si="12"/>
        <v/>
      </c>
      <c r="P366" s="397" t="str">
        <f t="shared" si="13"/>
        <v/>
      </c>
      <c r="Q366" s="425"/>
    </row>
    <row r="367" hidden="1" customHeight="1" spans="1:17">
      <c r="A367" s="390">
        <v>360</v>
      </c>
      <c r="B367" s="555"/>
      <c r="C367" s="555"/>
      <c r="D367" s="556"/>
      <c r="E367" s="465"/>
      <c r="F367" s="149"/>
      <c r="G367" s="149"/>
      <c r="H367" s="557"/>
      <c r="I367" s="465"/>
      <c r="J367" s="149"/>
      <c r="K367" s="149"/>
      <c r="L367" s="465"/>
      <c r="M367" s="149"/>
      <c r="N367" s="149"/>
      <c r="O367" s="397" t="str">
        <f t="shared" si="12"/>
        <v/>
      </c>
      <c r="P367" s="397" t="str">
        <f t="shared" si="13"/>
        <v/>
      </c>
      <c r="Q367" s="425"/>
    </row>
    <row r="368" hidden="1" customHeight="1" spans="1:17">
      <c r="A368" s="390">
        <v>361</v>
      </c>
      <c r="B368" s="555"/>
      <c r="C368" s="555"/>
      <c r="D368" s="556"/>
      <c r="E368" s="465"/>
      <c r="F368" s="149"/>
      <c r="G368" s="149"/>
      <c r="H368" s="557"/>
      <c r="I368" s="465"/>
      <c r="J368" s="149"/>
      <c r="K368" s="149"/>
      <c r="L368" s="465"/>
      <c r="M368" s="149"/>
      <c r="N368" s="149"/>
      <c r="O368" s="397" t="str">
        <f t="shared" si="12"/>
        <v/>
      </c>
      <c r="P368" s="397" t="str">
        <f t="shared" si="13"/>
        <v/>
      </c>
      <c r="Q368" s="425"/>
    </row>
    <row r="369" hidden="1" customHeight="1" spans="1:17">
      <c r="A369" s="390">
        <v>362</v>
      </c>
      <c r="B369" s="555"/>
      <c r="C369" s="555"/>
      <c r="D369" s="556"/>
      <c r="E369" s="465"/>
      <c r="F369" s="149"/>
      <c r="G369" s="149"/>
      <c r="H369" s="557"/>
      <c r="I369" s="465"/>
      <c r="J369" s="149"/>
      <c r="K369" s="149"/>
      <c r="L369" s="465"/>
      <c r="M369" s="149"/>
      <c r="N369" s="149"/>
      <c r="O369" s="397" t="str">
        <f t="shared" si="12"/>
        <v/>
      </c>
      <c r="P369" s="397" t="str">
        <f t="shared" si="13"/>
        <v/>
      </c>
      <c r="Q369" s="425"/>
    </row>
    <row r="370" hidden="1" customHeight="1" spans="1:17">
      <c r="A370" s="390">
        <v>363</v>
      </c>
      <c r="B370" s="555"/>
      <c r="C370" s="555"/>
      <c r="D370" s="556"/>
      <c r="E370" s="465"/>
      <c r="F370" s="149"/>
      <c r="G370" s="149"/>
      <c r="H370" s="557"/>
      <c r="I370" s="465"/>
      <c r="J370" s="149"/>
      <c r="K370" s="149"/>
      <c r="L370" s="465"/>
      <c r="M370" s="149"/>
      <c r="N370" s="149"/>
      <c r="O370" s="397" t="str">
        <f t="shared" si="12"/>
        <v/>
      </c>
      <c r="P370" s="397" t="str">
        <f t="shared" si="13"/>
        <v/>
      </c>
      <c r="Q370" s="425"/>
    </row>
    <row r="371" hidden="1" customHeight="1" spans="1:17">
      <c r="A371" s="390">
        <v>364</v>
      </c>
      <c r="B371" s="555"/>
      <c r="C371" s="555"/>
      <c r="D371" s="556"/>
      <c r="E371" s="465"/>
      <c r="F371" s="149"/>
      <c r="G371" s="149"/>
      <c r="H371" s="557"/>
      <c r="I371" s="465"/>
      <c r="J371" s="149"/>
      <c r="K371" s="149"/>
      <c r="L371" s="465"/>
      <c r="M371" s="149"/>
      <c r="N371" s="149"/>
      <c r="O371" s="397" t="str">
        <f t="shared" si="12"/>
        <v/>
      </c>
      <c r="P371" s="397" t="str">
        <f t="shared" si="13"/>
        <v/>
      </c>
      <c r="Q371" s="425"/>
    </row>
    <row r="372" hidden="1" customHeight="1" spans="1:17">
      <c r="A372" s="390">
        <v>365</v>
      </c>
      <c r="B372" s="555"/>
      <c r="C372" s="555"/>
      <c r="D372" s="556"/>
      <c r="E372" s="465"/>
      <c r="F372" s="149"/>
      <c r="G372" s="149"/>
      <c r="H372" s="557"/>
      <c r="I372" s="465"/>
      <c r="J372" s="149"/>
      <c r="K372" s="149"/>
      <c r="L372" s="465"/>
      <c r="M372" s="149"/>
      <c r="N372" s="149"/>
      <c r="O372" s="397" t="str">
        <f t="shared" si="12"/>
        <v/>
      </c>
      <c r="P372" s="397" t="str">
        <f t="shared" si="13"/>
        <v/>
      </c>
      <c r="Q372" s="425"/>
    </row>
    <row r="373" hidden="1" customHeight="1" spans="1:17">
      <c r="A373" s="390">
        <v>366</v>
      </c>
      <c r="B373" s="555"/>
      <c r="C373" s="555"/>
      <c r="D373" s="556"/>
      <c r="E373" s="465"/>
      <c r="F373" s="149"/>
      <c r="G373" s="149"/>
      <c r="H373" s="557"/>
      <c r="I373" s="465"/>
      <c r="J373" s="149"/>
      <c r="K373" s="149"/>
      <c r="L373" s="465"/>
      <c r="M373" s="149"/>
      <c r="N373" s="149"/>
      <c r="O373" s="397" t="str">
        <f t="shared" si="12"/>
        <v/>
      </c>
      <c r="P373" s="397" t="str">
        <f t="shared" si="13"/>
        <v/>
      </c>
      <c r="Q373" s="425"/>
    </row>
    <row r="374" hidden="1" customHeight="1" spans="1:17">
      <c r="A374" s="390">
        <v>367</v>
      </c>
      <c r="B374" s="555"/>
      <c r="C374" s="555"/>
      <c r="D374" s="556"/>
      <c r="E374" s="465"/>
      <c r="F374" s="149"/>
      <c r="G374" s="149"/>
      <c r="H374" s="557"/>
      <c r="I374" s="465"/>
      <c r="J374" s="149"/>
      <c r="K374" s="149"/>
      <c r="L374" s="465"/>
      <c r="M374" s="149"/>
      <c r="N374" s="149"/>
      <c r="O374" s="397" t="str">
        <f t="shared" si="12"/>
        <v/>
      </c>
      <c r="P374" s="397" t="str">
        <f t="shared" si="13"/>
        <v/>
      </c>
      <c r="Q374" s="425"/>
    </row>
    <row r="375" hidden="1" customHeight="1" spans="1:17">
      <c r="A375" s="390">
        <v>368</v>
      </c>
      <c r="B375" s="555"/>
      <c r="C375" s="555"/>
      <c r="D375" s="556"/>
      <c r="E375" s="465"/>
      <c r="F375" s="149"/>
      <c r="G375" s="149"/>
      <c r="H375" s="557"/>
      <c r="I375" s="465"/>
      <c r="J375" s="149"/>
      <c r="K375" s="149"/>
      <c r="L375" s="465"/>
      <c r="M375" s="149"/>
      <c r="N375" s="149"/>
      <c r="O375" s="397" t="str">
        <f t="shared" si="12"/>
        <v/>
      </c>
      <c r="P375" s="397" t="str">
        <f t="shared" si="13"/>
        <v/>
      </c>
      <c r="Q375" s="425"/>
    </row>
    <row r="376" hidden="1" customHeight="1" spans="1:17">
      <c r="A376" s="390">
        <v>369</v>
      </c>
      <c r="B376" s="555"/>
      <c r="C376" s="555"/>
      <c r="D376" s="556"/>
      <c r="E376" s="465"/>
      <c r="F376" s="149"/>
      <c r="G376" s="149"/>
      <c r="H376" s="557"/>
      <c r="I376" s="465"/>
      <c r="J376" s="149"/>
      <c r="K376" s="149"/>
      <c r="L376" s="465"/>
      <c r="M376" s="149"/>
      <c r="N376" s="149"/>
      <c r="O376" s="397" t="str">
        <f t="shared" si="12"/>
        <v/>
      </c>
      <c r="P376" s="397" t="str">
        <f t="shared" si="13"/>
        <v/>
      </c>
      <c r="Q376" s="425"/>
    </row>
    <row r="377" hidden="1" customHeight="1" spans="1:17">
      <c r="A377" s="390">
        <v>370</v>
      </c>
      <c r="B377" s="555"/>
      <c r="C377" s="555"/>
      <c r="D377" s="556"/>
      <c r="E377" s="465"/>
      <c r="F377" s="149"/>
      <c r="G377" s="149"/>
      <c r="H377" s="557"/>
      <c r="I377" s="465"/>
      <c r="J377" s="149"/>
      <c r="K377" s="149"/>
      <c r="L377" s="465"/>
      <c r="M377" s="149"/>
      <c r="N377" s="149"/>
      <c r="O377" s="397" t="str">
        <f t="shared" si="12"/>
        <v/>
      </c>
      <c r="P377" s="397" t="str">
        <f t="shared" si="13"/>
        <v/>
      </c>
      <c r="Q377" s="425"/>
    </row>
    <row r="378" hidden="1" customHeight="1" spans="1:17">
      <c r="A378" s="390">
        <v>371</v>
      </c>
      <c r="B378" s="555"/>
      <c r="C378" s="555"/>
      <c r="D378" s="556"/>
      <c r="E378" s="465"/>
      <c r="F378" s="149"/>
      <c r="G378" s="149"/>
      <c r="H378" s="557"/>
      <c r="I378" s="465"/>
      <c r="J378" s="149"/>
      <c r="K378" s="149"/>
      <c r="L378" s="465"/>
      <c r="M378" s="149"/>
      <c r="N378" s="149"/>
      <c r="O378" s="397" t="str">
        <f t="shared" si="12"/>
        <v/>
      </c>
      <c r="P378" s="397" t="str">
        <f t="shared" si="13"/>
        <v/>
      </c>
      <c r="Q378" s="425"/>
    </row>
    <row r="379" hidden="1" customHeight="1" spans="1:17">
      <c r="A379" s="390">
        <v>372</v>
      </c>
      <c r="B379" s="555"/>
      <c r="C379" s="555"/>
      <c r="D379" s="556"/>
      <c r="E379" s="465"/>
      <c r="F379" s="149"/>
      <c r="G379" s="558"/>
      <c r="H379" s="557"/>
      <c r="I379" s="465"/>
      <c r="J379" s="149"/>
      <c r="K379" s="558"/>
      <c r="L379" s="465"/>
      <c r="M379" s="149"/>
      <c r="N379" s="558"/>
      <c r="O379" s="397" t="str">
        <f t="shared" si="12"/>
        <v/>
      </c>
      <c r="P379" s="397" t="str">
        <f t="shared" si="13"/>
        <v/>
      </c>
      <c r="Q379" s="425"/>
    </row>
    <row r="380" hidden="1" customHeight="1" spans="1:17">
      <c r="A380" s="390">
        <v>373</v>
      </c>
      <c r="B380" s="555"/>
      <c r="C380" s="555"/>
      <c r="D380" s="556"/>
      <c r="E380" s="465"/>
      <c r="F380" s="149"/>
      <c r="G380" s="149"/>
      <c r="H380" s="557"/>
      <c r="I380" s="465"/>
      <c r="J380" s="149"/>
      <c r="K380" s="149"/>
      <c r="L380" s="465"/>
      <c r="M380" s="149"/>
      <c r="N380" s="149"/>
      <c r="O380" s="397" t="str">
        <f t="shared" si="12"/>
        <v/>
      </c>
      <c r="P380" s="397" t="str">
        <f t="shared" si="13"/>
        <v/>
      </c>
      <c r="Q380" s="425"/>
    </row>
    <row r="381" hidden="1" customHeight="1" spans="1:17">
      <c r="A381" s="390">
        <v>374</v>
      </c>
      <c r="B381" s="555"/>
      <c r="C381" s="555"/>
      <c r="D381" s="556"/>
      <c r="E381" s="465"/>
      <c r="F381" s="149"/>
      <c r="G381" s="149"/>
      <c r="H381" s="557"/>
      <c r="I381" s="465"/>
      <c r="J381" s="149"/>
      <c r="K381" s="149"/>
      <c r="L381" s="465"/>
      <c r="M381" s="149"/>
      <c r="N381" s="149"/>
      <c r="O381" s="397" t="str">
        <f t="shared" si="12"/>
        <v/>
      </c>
      <c r="P381" s="397" t="str">
        <f t="shared" si="13"/>
        <v/>
      </c>
      <c r="Q381" s="425"/>
    </row>
    <row r="382" hidden="1" customHeight="1" spans="1:17">
      <c r="A382" s="390">
        <v>375</v>
      </c>
      <c r="B382" s="555"/>
      <c r="C382" s="555"/>
      <c r="D382" s="556"/>
      <c r="E382" s="465"/>
      <c r="F382" s="149"/>
      <c r="G382" s="149"/>
      <c r="H382" s="557"/>
      <c r="I382" s="465"/>
      <c r="J382" s="149"/>
      <c r="K382" s="149"/>
      <c r="L382" s="465"/>
      <c r="M382" s="149"/>
      <c r="N382" s="149"/>
      <c r="O382" s="397" t="str">
        <f t="shared" si="12"/>
        <v/>
      </c>
      <c r="P382" s="397" t="str">
        <f t="shared" si="13"/>
        <v/>
      </c>
      <c r="Q382" s="425"/>
    </row>
    <row r="383" hidden="1" customHeight="1" spans="1:17">
      <c r="A383" s="390">
        <v>376</v>
      </c>
      <c r="B383" s="555"/>
      <c r="C383" s="555"/>
      <c r="D383" s="556"/>
      <c r="E383" s="465"/>
      <c r="F383" s="149"/>
      <c r="G383" s="149"/>
      <c r="H383" s="557"/>
      <c r="I383" s="465"/>
      <c r="J383" s="149"/>
      <c r="K383" s="149"/>
      <c r="L383" s="465"/>
      <c r="M383" s="149"/>
      <c r="N383" s="149"/>
      <c r="O383" s="397" t="str">
        <f t="shared" si="12"/>
        <v/>
      </c>
      <c r="P383" s="397" t="str">
        <f t="shared" si="13"/>
        <v/>
      </c>
      <c r="Q383" s="425"/>
    </row>
    <row r="384" hidden="1" customHeight="1" spans="1:17">
      <c r="A384" s="390">
        <v>377</v>
      </c>
      <c r="B384" s="555"/>
      <c r="C384" s="555"/>
      <c r="D384" s="556"/>
      <c r="E384" s="465"/>
      <c r="F384" s="149"/>
      <c r="G384" s="149"/>
      <c r="H384" s="557"/>
      <c r="I384" s="465"/>
      <c r="J384" s="149"/>
      <c r="K384" s="149"/>
      <c r="L384" s="465"/>
      <c r="M384" s="149"/>
      <c r="N384" s="149"/>
      <c r="O384" s="397" t="str">
        <f t="shared" si="12"/>
        <v/>
      </c>
      <c r="P384" s="397" t="str">
        <f t="shared" si="13"/>
        <v/>
      </c>
      <c r="Q384" s="425"/>
    </row>
    <row r="385" hidden="1" customHeight="1" spans="1:17">
      <c r="A385" s="390">
        <v>378</v>
      </c>
      <c r="B385" s="555"/>
      <c r="C385" s="555"/>
      <c r="D385" s="556"/>
      <c r="E385" s="465"/>
      <c r="F385" s="149"/>
      <c r="G385" s="149"/>
      <c r="H385" s="557"/>
      <c r="I385" s="465"/>
      <c r="J385" s="149"/>
      <c r="K385" s="149"/>
      <c r="L385" s="465"/>
      <c r="M385" s="149"/>
      <c r="N385" s="149"/>
      <c r="O385" s="397" t="str">
        <f t="shared" si="12"/>
        <v/>
      </c>
      <c r="P385" s="397" t="str">
        <f t="shared" si="13"/>
        <v/>
      </c>
      <c r="Q385" s="425"/>
    </row>
    <row r="386" hidden="1" customHeight="1" spans="1:17">
      <c r="A386" s="390">
        <v>379</v>
      </c>
      <c r="B386" s="555"/>
      <c r="C386" s="555"/>
      <c r="D386" s="556"/>
      <c r="E386" s="465"/>
      <c r="F386" s="149"/>
      <c r="G386" s="149"/>
      <c r="H386" s="557"/>
      <c r="I386" s="465"/>
      <c r="J386" s="149"/>
      <c r="K386" s="149"/>
      <c r="L386" s="465"/>
      <c r="M386" s="149"/>
      <c r="N386" s="149"/>
      <c r="O386" s="397" t="str">
        <f t="shared" si="12"/>
        <v/>
      </c>
      <c r="P386" s="397" t="str">
        <f t="shared" si="13"/>
        <v/>
      </c>
      <c r="Q386" s="425"/>
    </row>
    <row r="387" hidden="1" customHeight="1" spans="1:17">
      <c r="A387" s="390">
        <v>380</v>
      </c>
      <c r="B387" s="555"/>
      <c r="C387" s="555"/>
      <c r="D387" s="556"/>
      <c r="E387" s="465"/>
      <c r="F387" s="149"/>
      <c r="G387" s="149"/>
      <c r="H387" s="557"/>
      <c r="I387" s="465"/>
      <c r="J387" s="149"/>
      <c r="K387" s="149"/>
      <c r="L387" s="465"/>
      <c r="M387" s="149"/>
      <c r="N387" s="149"/>
      <c r="O387" s="397" t="str">
        <f t="shared" si="12"/>
        <v/>
      </c>
      <c r="P387" s="397" t="str">
        <f t="shared" si="13"/>
        <v/>
      </c>
      <c r="Q387" s="425"/>
    </row>
    <row r="388" hidden="1" customHeight="1" spans="1:17">
      <c r="A388" s="390">
        <v>381</v>
      </c>
      <c r="B388" s="555"/>
      <c r="C388" s="555"/>
      <c r="D388" s="556"/>
      <c r="E388" s="465"/>
      <c r="F388" s="149"/>
      <c r="G388" s="149"/>
      <c r="H388" s="557"/>
      <c r="I388" s="465"/>
      <c r="J388" s="149"/>
      <c r="K388" s="149"/>
      <c r="L388" s="465"/>
      <c r="M388" s="149"/>
      <c r="N388" s="149"/>
      <c r="O388" s="397" t="str">
        <f t="shared" si="12"/>
        <v/>
      </c>
      <c r="P388" s="397" t="str">
        <f t="shared" si="13"/>
        <v/>
      </c>
      <c r="Q388" s="425"/>
    </row>
    <row r="389" hidden="1" customHeight="1" spans="1:17">
      <c r="A389" s="390">
        <v>382</v>
      </c>
      <c r="B389" s="555"/>
      <c r="C389" s="555"/>
      <c r="D389" s="556"/>
      <c r="E389" s="465"/>
      <c r="F389" s="149"/>
      <c r="G389" s="149"/>
      <c r="H389" s="557"/>
      <c r="I389" s="465"/>
      <c r="J389" s="149"/>
      <c r="K389" s="149"/>
      <c r="L389" s="465"/>
      <c r="M389" s="149"/>
      <c r="N389" s="149"/>
      <c r="O389" s="397" t="str">
        <f t="shared" si="12"/>
        <v/>
      </c>
      <c r="P389" s="397" t="str">
        <f t="shared" si="13"/>
        <v/>
      </c>
      <c r="Q389" s="425"/>
    </row>
    <row r="390" hidden="1" customHeight="1" spans="1:17">
      <c r="A390" s="390">
        <v>383</v>
      </c>
      <c r="B390" s="555"/>
      <c r="C390" s="555"/>
      <c r="D390" s="556"/>
      <c r="E390" s="465"/>
      <c r="F390" s="149"/>
      <c r="G390" s="149"/>
      <c r="H390" s="557"/>
      <c r="I390" s="465"/>
      <c r="J390" s="149"/>
      <c r="K390" s="149"/>
      <c r="L390" s="465"/>
      <c r="M390" s="149"/>
      <c r="N390" s="149"/>
      <c r="O390" s="397" t="str">
        <f t="shared" si="12"/>
        <v/>
      </c>
      <c r="P390" s="397" t="str">
        <f t="shared" si="13"/>
        <v/>
      </c>
      <c r="Q390" s="425"/>
    </row>
    <row r="391" hidden="1" customHeight="1" spans="1:17">
      <c r="A391" s="390">
        <v>384</v>
      </c>
      <c r="B391" s="555"/>
      <c r="C391" s="555"/>
      <c r="D391" s="556"/>
      <c r="E391" s="465"/>
      <c r="F391" s="149"/>
      <c r="G391" s="149"/>
      <c r="H391" s="557"/>
      <c r="I391" s="465"/>
      <c r="J391" s="149"/>
      <c r="K391" s="149"/>
      <c r="L391" s="465"/>
      <c r="M391" s="149"/>
      <c r="N391" s="149"/>
      <c r="O391" s="397" t="str">
        <f t="shared" si="12"/>
        <v/>
      </c>
      <c r="P391" s="397" t="str">
        <f t="shared" si="13"/>
        <v/>
      </c>
      <c r="Q391" s="425"/>
    </row>
    <row r="392" hidden="1" customHeight="1" spans="1:17">
      <c r="A392" s="390">
        <v>385</v>
      </c>
      <c r="B392" s="555"/>
      <c r="C392" s="555"/>
      <c r="D392" s="556"/>
      <c r="E392" s="465"/>
      <c r="F392" s="149"/>
      <c r="G392" s="149"/>
      <c r="H392" s="557"/>
      <c r="I392" s="465"/>
      <c r="J392" s="149"/>
      <c r="K392" s="149"/>
      <c r="L392" s="465"/>
      <c r="M392" s="149"/>
      <c r="N392" s="149"/>
      <c r="O392" s="397" t="str">
        <f t="shared" si="12"/>
        <v/>
      </c>
      <c r="P392" s="397" t="str">
        <f t="shared" si="13"/>
        <v/>
      </c>
      <c r="Q392" s="425"/>
    </row>
    <row r="393" hidden="1" customHeight="1" spans="1:17">
      <c r="A393" s="390">
        <v>386</v>
      </c>
      <c r="B393" s="555"/>
      <c r="C393" s="555"/>
      <c r="D393" s="556"/>
      <c r="E393" s="465"/>
      <c r="F393" s="149"/>
      <c r="G393" s="149"/>
      <c r="H393" s="557"/>
      <c r="I393" s="465"/>
      <c r="J393" s="149"/>
      <c r="K393" s="149"/>
      <c r="L393" s="465"/>
      <c r="M393" s="149"/>
      <c r="N393" s="149"/>
      <c r="O393" s="397" t="str">
        <f t="shared" si="12"/>
        <v/>
      </c>
      <c r="P393" s="397" t="str">
        <f t="shared" si="13"/>
        <v/>
      </c>
      <c r="Q393" s="425"/>
    </row>
    <row r="394" hidden="1" customHeight="1" spans="1:17">
      <c r="A394" s="390">
        <v>387</v>
      </c>
      <c r="B394" s="555"/>
      <c r="C394" s="555"/>
      <c r="D394" s="556"/>
      <c r="E394" s="465"/>
      <c r="F394" s="149"/>
      <c r="G394" s="149"/>
      <c r="H394" s="557"/>
      <c r="I394" s="465"/>
      <c r="J394" s="149"/>
      <c r="K394" s="149"/>
      <c r="L394" s="465"/>
      <c r="M394" s="149"/>
      <c r="N394" s="149"/>
      <c r="O394" s="397" t="str">
        <f t="shared" si="12"/>
        <v/>
      </c>
      <c r="P394" s="397" t="str">
        <f t="shared" si="13"/>
        <v/>
      </c>
      <c r="Q394" s="425"/>
    </row>
    <row r="395" hidden="1" customHeight="1" spans="1:17">
      <c r="A395" s="390">
        <v>388</v>
      </c>
      <c r="B395" s="555"/>
      <c r="C395" s="555"/>
      <c r="D395" s="556"/>
      <c r="E395" s="465"/>
      <c r="F395" s="149"/>
      <c r="G395" s="149"/>
      <c r="H395" s="557"/>
      <c r="I395" s="465"/>
      <c r="J395" s="149"/>
      <c r="K395" s="149"/>
      <c r="L395" s="465"/>
      <c r="M395" s="149"/>
      <c r="N395" s="149"/>
      <c r="O395" s="397" t="str">
        <f t="shared" si="12"/>
        <v/>
      </c>
      <c r="P395" s="397" t="str">
        <f t="shared" si="13"/>
        <v/>
      </c>
      <c r="Q395" s="425"/>
    </row>
    <row r="396" hidden="1" customHeight="1" spans="1:17">
      <c r="A396" s="390">
        <v>389</v>
      </c>
      <c r="B396" s="555"/>
      <c r="C396" s="555"/>
      <c r="D396" s="556"/>
      <c r="E396" s="465"/>
      <c r="F396" s="149"/>
      <c r="G396" s="149"/>
      <c r="H396" s="557"/>
      <c r="I396" s="465"/>
      <c r="J396" s="149"/>
      <c r="K396" s="149"/>
      <c r="L396" s="465"/>
      <c r="M396" s="149"/>
      <c r="N396" s="149"/>
      <c r="O396" s="397" t="str">
        <f t="shared" si="12"/>
        <v/>
      </c>
      <c r="P396" s="397" t="str">
        <f t="shared" si="13"/>
        <v/>
      </c>
      <c r="Q396" s="425"/>
    </row>
    <row r="397" hidden="1" customHeight="1" spans="1:17">
      <c r="A397" s="390">
        <v>390</v>
      </c>
      <c r="B397" s="555"/>
      <c r="C397" s="555"/>
      <c r="D397" s="556"/>
      <c r="E397" s="465"/>
      <c r="F397" s="149"/>
      <c r="G397" s="149"/>
      <c r="H397" s="557"/>
      <c r="I397" s="465"/>
      <c r="J397" s="149"/>
      <c r="K397" s="149"/>
      <c r="L397" s="465"/>
      <c r="M397" s="149"/>
      <c r="N397" s="149"/>
      <c r="O397" s="397" t="str">
        <f t="shared" si="12"/>
        <v/>
      </c>
      <c r="P397" s="397" t="str">
        <f t="shared" si="13"/>
        <v/>
      </c>
      <c r="Q397" s="425"/>
    </row>
    <row r="398" hidden="1" customHeight="1" spans="1:17">
      <c r="A398" s="390">
        <v>391</v>
      </c>
      <c r="B398" s="555"/>
      <c r="C398" s="555"/>
      <c r="D398" s="556"/>
      <c r="E398" s="465"/>
      <c r="F398" s="149"/>
      <c r="G398" s="149"/>
      <c r="H398" s="557"/>
      <c r="I398" s="465"/>
      <c r="J398" s="149"/>
      <c r="K398" s="149"/>
      <c r="L398" s="465"/>
      <c r="M398" s="149"/>
      <c r="N398" s="149"/>
      <c r="O398" s="397" t="str">
        <f t="shared" si="12"/>
        <v/>
      </c>
      <c r="P398" s="397" t="str">
        <f t="shared" si="13"/>
        <v/>
      </c>
      <c r="Q398" s="425"/>
    </row>
    <row r="399" hidden="1" customHeight="1" spans="1:17">
      <c r="A399" s="390">
        <v>392</v>
      </c>
      <c r="B399" s="555"/>
      <c r="C399" s="555"/>
      <c r="D399" s="556"/>
      <c r="E399" s="465"/>
      <c r="F399" s="149"/>
      <c r="G399" s="149"/>
      <c r="H399" s="557"/>
      <c r="I399" s="465"/>
      <c r="J399" s="149"/>
      <c r="K399" s="149"/>
      <c r="L399" s="465"/>
      <c r="M399" s="149"/>
      <c r="N399" s="149"/>
      <c r="O399" s="397" t="str">
        <f t="shared" si="12"/>
        <v/>
      </c>
      <c r="P399" s="397" t="str">
        <f t="shared" si="13"/>
        <v/>
      </c>
      <c r="Q399" s="425"/>
    </row>
    <row r="400" hidden="1" customHeight="1" spans="1:17">
      <c r="A400" s="390">
        <v>393</v>
      </c>
      <c r="B400" s="555"/>
      <c r="C400" s="555"/>
      <c r="D400" s="556"/>
      <c r="E400" s="465"/>
      <c r="F400" s="149"/>
      <c r="G400" s="149"/>
      <c r="H400" s="557"/>
      <c r="I400" s="465"/>
      <c r="J400" s="149"/>
      <c r="K400" s="149"/>
      <c r="L400" s="465"/>
      <c r="M400" s="149"/>
      <c r="N400" s="149"/>
      <c r="O400" s="397" t="str">
        <f t="shared" si="12"/>
        <v/>
      </c>
      <c r="P400" s="397" t="str">
        <f t="shared" si="13"/>
        <v/>
      </c>
      <c r="Q400" s="425"/>
    </row>
    <row r="401" hidden="1" customHeight="1" spans="1:17">
      <c r="A401" s="390">
        <v>394</v>
      </c>
      <c r="B401" s="555"/>
      <c r="C401" s="555"/>
      <c r="D401" s="556"/>
      <c r="E401" s="465"/>
      <c r="F401" s="149"/>
      <c r="G401" s="149"/>
      <c r="H401" s="557"/>
      <c r="I401" s="465"/>
      <c r="J401" s="149"/>
      <c r="K401" s="149"/>
      <c r="L401" s="465"/>
      <c r="M401" s="149"/>
      <c r="N401" s="149"/>
      <c r="O401" s="397" t="str">
        <f t="shared" si="12"/>
        <v/>
      </c>
      <c r="P401" s="397" t="str">
        <f t="shared" si="13"/>
        <v/>
      </c>
      <c r="Q401" s="425"/>
    </row>
    <row r="402" hidden="1" customHeight="1" spans="1:17">
      <c r="A402" s="390">
        <v>395</v>
      </c>
      <c r="B402" s="555"/>
      <c r="C402" s="555"/>
      <c r="D402" s="556"/>
      <c r="E402" s="465"/>
      <c r="F402" s="149"/>
      <c r="G402" s="149"/>
      <c r="H402" s="557"/>
      <c r="I402" s="465"/>
      <c r="J402" s="149"/>
      <c r="K402" s="149"/>
      <c r="L402" s="465"/>
      <c r="M402" s="149"/>
      <c r="N402" s="149"/>
      <c r="O402" s="397" t="str">
        <f t="shared" si="12"/>
        <v/>
      </c>
      <c r="P402" s="397" t="str">
        <f t="shared" si="13"/>
        <v/>
      </c>
      <c r="Q402" s="425"/>
    </row>
    <row r="403" hidden="1" customHeight="1" spans="1:17">
      <c r="A403" s="390">
        <v>396</v>
      </c>
      <c r="B403" s="555"/>
      <c r="C403" s="555"/>
      <c r="D403" s="556"/>
      <c r="E403" s="465"/>
      <c r="F403" s="149"/>
      <c r="G403" s="149"/>
      <c r="H403" s="557"/>
      <c r="I403" s="465"/>
      <c r="J403" s="149"/>
      <c r="K403" s="149"/>
      <c r="L403" s="465"/>
      <c r="M403" s="149"/>
      <c r="N403" s="149"/>
      <c r="O403" s="397" t="str">
        <f t="shared" si="12"/>
        <v/>
      </c>
      <c r="P403" s="397" t="str">
        <f t="shared" si="13"/>
        <v/>
      </c>
      <c r="Q403" s="425"/>
    </row>
    <row r="404" hidden="1" customHeight="1" spans="1:17">
      <c r="A404" s="390">
        <v>397</v>
      </c>
      <c r="B404" s="555"/>
      <c r="C404" s="555"/>
      <c r="D404" s="556"/>
      <c r="E404" s="465"/>
      <c r="F404" s="149"/>
      <c r="G404" s="149"/>
      <c r="H404" s="557"/>
      <c r="I404" s="465"/>
      <c r="J404" s="149"/>
      <c r="K404" s="149"/>
      <c r="L404" s="465"/>
      <c r="M404" s="149"/>
      <c r="N404" s="149"/>
      <c r="O404" s="397" t="str">
        <f t="shared" ref="O404:O467" si="14">IF(K404=0,"",(N404-K404))</f>
        <v/>
      </c>
      <c r="P404" s="397" t="str">
        <f t="shared" ref="P404:P467" si="15">IF(K404=0,"",(N404-K404)/K404*100)</f>
        <v/>
      </c>
      <c r="Q404" s="425"/>
    </row>
    <row r="405" hidden="1" customHeight="1" spans="1:17">
      <c r="A405" s="390">
        <v>398</v>
      </c>
      <c r="B405" s="555"/>
      <c r="C405" s="555"/>
      <c r="D405" s="556"/>
      <c r="E405" s="465"/>
      <c r="F405" s="149"/>
      <c r="G405" s="149"/>
      <c r="H405" s="557"/>
      <c r="I405" s="465"/>
      <c r="J405" s="149"/>
      <c r="K405" s="149"/>
      <c r="L405" s="465"/>
      <c r="M405" s="149"/>
      <c r="N405" s="149"/>
      <c r="O405" s="397" t="str">
        <f t="shared" si="14"/>
        <v/>
      </c>
      <c r="P405" s="397" t="str">
        <f t="shared" si="15"/>
        <v/>
      </c>
      <c r="Q405" s="425"/>
    </row>
    <row r="406" hidden="1" customHeight="1" spans="1:17">
      <c r="A406" s="390">
        <v>399</v>
      </c>
      <c r="B406" s="555"/>
      <c r="C406" s="555"/>
      <c r="D406" s="556"/>
      <c r="E406" s="465"/>
      <c r="F406" s="149"/>
      <c r="G406" s="149"/>
      <c r="H406" s="557"/>
      <c r="I406" s="465"/>
      <c r="J406" s="149"/>
      <c r="K406" s="149"/>
      <c r="L406" s="465"/>
      <c r="M406" s="149"/>
      <c r="N406" s="149"/>
      <c r="O406" s="397" t="str">
        <f t="shared" si="14"/>
        <v/>
      </c>
      <c r="P406" s="397" t="str">
        <f t="shared" si="15"/>
        <v/>
      </c>
      <c r="Q406" s="425"/>
    </row>
    <row r="407" hidden="1" customHeight="1" spans="1:17">
      <c r="A407" s="390">
        <v>400</v>
      </c>
      <c r="B407" s="555"/>
      <c r="C407" s="555"/>
      <c r="D407" s="556"/>
      <c r="E407" s="465"/>
      <c r="F407" s="149"/>
      <c r="G407" s="149"/>
      <c r="H407" s="557"/>
      <c r="I407" s="465"/>
      <c r="J407" s="149"/>
      <c r="K407" s="149"/>
      <c r="L407" s="465"/>
      <c r="M407" s="149"/>
      <c r="N407" s="149"/>
      <c r="O407" s="397" t="str">
        <f t="shared" si="14"/>
        <v/>
      </c>
      <c r="P407" s="397" t="str">
        <f t="shared" si="15"/>
        <v/>
      </c>
      <c r="Q407" s="425"/>
    </row>
    <row r="408" hidden="1" customHeight="1" spans="1:17">
      <c r="A408" s="390">
        <v>401</v>
      </c>
      <c r="B408" s="555"/>
      <c r="C408" s="555"/>
      <c r="D408" s="556"/>
      <c r="E408" s="465"/>
      <c r="F408" s="149"/>
      <c r="G408" s="149"/>
      <c r="H408" s="557"/>
      <c r="I408" s="465"/>
      <c r="J408" s="149"/>
      <c r="K408" s="149"/>
      <c r="L408" s="465"/>
      <c r="M408" s="149"/>
      <c r="N408" s="149"/>
      <c r="O408" s="397" t="str">
        <f t="shared" si="14"/>
        <v/>
      </c>
      <c r="P408" s="397" t="str">
        <f t="shared" si="15"/>
        <v/>
      </c>
      <c r="Q408" s="425"/>
    </row>
    <row r="409" hidden="1" customHeight="1" spans="1:17">
      <c r="A409" s="390">
        <v>402</v>
      </c>
      <c r="B409" s="555"/>
      <c r="C409" s="555"/>
      <c r="D409" s="556"/>
      <c r="E409" s="465"/>
      <c r="F409" s="149"/>
      <c r="G409" s="149"/>
      <c r="H409" s="557"/>
      <c r="I409" s="465"/>
      <c r="J409" s="149"/>
      <c r="K409" s="149"/>
      <c r="L409" s="465"/>
      <c r="M409" s="149"/>
      <c r="N409" s="149"/>
      <c r="O409" s="397" t="str">
        <f t="shared" si="14"/>
        <v/>
      </c>
      <c r="P409" s="397" t="str">
        <f t="shared" si="15"/>
        <v/>
      </c>
      <c r="Q409" s="425"/>
    </row>
    <row r="410" hidden="1" customHeight="1" spans="1:17">
      <c r="A410" s="390">
        <v>403</v>
      </c>
      <c r="B410" s="555"/>
      <c r="C410" s="555"/>
      <c r="D410" s="556"/>
      <c r="E410" s="465"/>
      <c r="F410" s="149"/>
      <c r="G410" s="149"/>
      <c r="H410" s="557"/>
      <c r="I410" s="465"/>
      <c r="J410" s="149"/>
      <c r="K410" s="149"/>
      <c r="L410" s="465"/>
      <c r="M410" s="149"/>
      <c r="N410" s="149"/>
      <c r="O410" s="397" t="str">
        <f t="shared" si="14"/>
        <v/>
      </c>
      <c r="P410" s="397" t="str">
        <f t="shared" si="15"/>
        <v/>
      </c>
      <c r="Q410" s="425"/>
    </row>
    <row r="411" hidden="1" customHeight="1" spans="1:17">
      <c r="A411" s="390">
        <v>404</v>
      </c>
      <c r="B411" s="555"/>
      <c r="C411" s="555"/>
      <c r="D411" s="556"/>
      <c r="E411" s="465"/>
      <c r="F411" s="149"/>
      <c r="G411" s="149"/>
      <c r="H411" s="557"/>
      <c r="I411" s="465"/>
      <c r="J411" s="149"/>
      <c r="K411" s="149"/>
      <c r="L411" s="465"/>
      <c r="M411" s="149"/>
      <c r="N411" s="149"/>
      <c r="O411" s="397" t="str">
        <f t="shared" si="14"/>
        <v/>
      </c>
      <c r="P411" s="397" t="str">
        <f t="shared" si="15"/>
        <v/>
      </c>
      <c r="Q411" s="425"/>
    </row>
    <row r="412" hidden="1" customHeight="1" spans="1:17">
      <c r="A412" s="390">
        <v>405</v>
      </c>
      <c r="B412" s="555"/>
      <c r="C412" s="555"/>
      <c r="D412" s="556"/>
      <c r="E412" s="465"/>
      <c r="F412" s="149"/>
      <c r="G412" s="149"/>
      <c r="H412" s="557"/>
      <c r="I412" s="465"/>
      <c r="J412" s="149"/>
      <c r="K412" s="149"/>
      <c r="L412" s="465"/>
      <c r="M412" s="149"/>
      <c r="N412" s="149"/>
      <c r="O412" s="397" t="str">
        <f t="shared" si="14"/>
        <v/>
      </c>
      <c r="P412" s="397" t="str">
        <f t="shared" si="15"/>
        <v/>
      </c>
      <c r="Q412" s="425"/>
    </row>
    <row r="413" hidden="1" customHeight="1" spans="1:17">
      <c r="A413" s="390">
        <v>406</v>
      </c>
      <c r="B413" s="555"/>
      <c r="C413" s="555"/>
      <c r="D413" s="556"/>
      <c r="E413" s="465"/>
      <c r="F413" s="149"/>
      <c r="G413" s="149"/>
      <c r="H413" s="557"/>
      <c r="I413" s="465"/>
      <c r="J413" s="149"/>
      <c r="K413" s="149"/>
      <c r="L413" s="465"/>
      <c r="M413" s="149"/>
      <c r="N413" s="149"/>
      <c r="O413" s="397" t="str">
        <f t="shared" si="14"/>
        <v/>
      </c>
      <c r="P413" s="397" t="str">
        <f t="shared" si="15"/>
        <v/>
      </c>
      <c r="Q413" s="425"/>
    </row>
    <row r="414" hidden="1" customHeight="1" spans="1:17">
      <c r="A414" s="390">
        <v>407</v>
      </c>
      <c r="B414" s="555"/>
      <c r="C414" s="555"/>
      <c r="D414" s="556"/>
      <c r="E414" s="465"/>
      <c r="F414" s="149"/>
      <c r="G414" s="149"/>
      <c r="H414" s="557"/>
      <c r="I414" s="465"/>
      <c r="J414" s="149"/>
      <c r="K414" s="149"/>
      <c r="L414" s="465"/>
      <c r="M414" s="149"/>
      <c r="N414" s="149"/>
      <c r="O414" s="397" t="str">
        <f t="shared" si="14"/>
        <v/>
      </c>
      <c r="P414" s="397" t="str">
        <f t="shared" si="15"/>
        <v/>
      </c>
      <c r="Q414" s="425"/>
    </row>
    <row r="415" hidden="1" customHeight="1" spans="1:17">
      <c r="A415" s="390">
        <v>408</v>
      </c>
      <c r="B415" s="555"/>
      <c r="C415" s="555"/>
      <c r="D415" s="556"/>
      <c r="E415" s="465"/>
      <c r="F415" s="149"/>
      <c r="G415" s="149"/>
      <c r="H415" s="557"/>
      <c r="I415" s="465"/>
      <c r="J415" s="149"/>
      <c r="K415" s="149"/>
      <c r="L415" s="465"/>
      <c r="M415" s="149"/>
      <c r="N415" s="149"/>
      <c r="O415" s="397" t="str">
        <f t="shared" si="14"/>
        <v/>
      </c>
      <c r="P415" s="397" t="str">
        <f t="shared" si="15"/>
        <v/>
      </c>
      <c r="Q415" s="425"/>
    </row>
    <row r="416" hidden="1" customHeight="1" spans="1:17">
      <c r="A416" s="390">
        <v>409</v>
      </c>
      <c r="B416" s="555"/>
      <c r="C416" s="555"/>
      <c r="D416" s="556"/>
      <c r="E416" s="465"/>
      <c r="F416" s="149"/>
      <c r="G416" s="149"/>
      <c r="H416" s="557"/>
      <c r="I416" s="465"/>
      <c r="J416" s="149"/>
      <c r="K416" s="149"/>
      <c r="L416" s="465"/>
      <c r="M416" s="149"/>
      <c r="N416" s="149"/>
      <c r="O416" s="397" t="str">
        <f t="shared" si="14"/>
        <v/>
      </c>
      <c r="P416" s="397" t="str">
        <f t="shared" si="15"/>
        <v/>
      </c>
      <c r="Q416" s="425"/>
    </row>
    <row r="417" hidden="1" customHeight="1" spans="1:17">
      <c r="A417" s="390">
        <v>410</v>
      </c>
      <c r="B417" s="555"/>
      <c r="C417" s="555"/>
      <c r="D417" s="556"/>
      <c r="E417" s="465"/>
      <c r="F417" s="149"/>
      <c r="G417" s="149"/>
      <c r="H417" s="557"/>
      <c r="I417" s="465"/>
      <c r="J417" s="149"/>
      <c r="K417" s="149"/>
      <c r="L417" s="465"/>
      <c r="M417" s="149"/>
      <c r="N417" s="149"/>
      <c r="O417" s="397" t="str">
        <f t="shared" si="14"/>
        <v/>
      </c>
      <c r="P417" s="397" t="str">
        <f t="shared" si="15"/>
        <v/>
      </c>
      <c r="Q417" s="425"/>
    </row>
    <row r="418" hidden="1" customHeight="1" spans="1:17">
      <c r="A418" s="390">
        <v>411</v>
      </c>
      <c r="B418" s="555"/>
      <c r="C418" s="555"/>
      <c r="D418" s="556"/>
      <c r="E418" s="465"/>
      <c r="F418" s="558"/>
      <c r="G418" s="558"/>
      <c r="H418" s="557"/>
      <c r="I418" s="465"/>
      <c r="J418" s="558"/>
      <c r="K418" s="558"/>
      <c r="L418" s="465"/>
      <c r="M418" s="558"/>
      <c r="N418" s="558"/>
      <c r="O418" s="397" t="str">
        <f t="shared" si="14"/>
        <v/>
      </c>
      <c r="P418" s="397" t="str">
        <f t="shared" si="15"/>
        <v/>
      </c>
      <c r="Q418" s="425"/>
    </row>
    <row r="419" hidden="1" customHeight="1" spans="1:17">
      <c r="A419" s="390">
        <v>412</v>
      </c>
      <c r="B419" s="555"/>
      <c r="C419" s="555"/>
      <c r="D419" s="556"/>
      <c r="E419" s="465"/>
      <c r="F419" s="149"/>
      <c r="G419" s="558"/>
      <c r="H419" s="557"/>
      <c r="I419" s="465"/>
      <c r="J419" s="149"/>
      <c r="K419" s="558"/>
      <c r="L419" s="465"/>
      <c r="M419" s="149"/>
      <c r="N419" s="558"/>
      <c r="O419" s="397" t="str">
        <f t="shared" si="14"/>
        <v/>
      </c>
      <c r="P419" s="397" t="str">
        <f t="shared" si="15"/>
        <v/>
      </c>
      <c r="Q419" s="425"/>
    </row>
    <row r="420" hidden="1" customHeight="1" spans="1:17">
      <c r="A420" s="390">
        <v>413</v>
      </c>
      <c r="B420" s="555"/>
      <c r="C420" s="555"/>
      <c r="D420" s="556"/>
      <c r="E420" s="465"/>
      <c r="F420" s="558"/>
      <c r="G420" s="558"/>
      <c r="H420" s="557"/>
      <c r="I420" s="465"/>
      <c r="J420" s="558"/>
      <c r="K420" s="558"/>
      <c r="L420" s="465"/>
      <c r="M420" s="558"/>
      <c r="N420" s="558"/>
      <c r="O420" s="397" t="str">
        <f t="shared" si="14"/>
        <v/>
      </c>
      <c r="P420" s="397" t="str">
        <f t="shared" si="15"/>
        <v/>
      </c>
      <c r="Q420" s="425"/>
    </row>
    <row r="421" hidden="1" customHeight="1" spans="1:17">
      <c r="A421" s="390">
        <v>414</v>
      </c>
      <c r="B421" s="555"/>
      <c r="C421" s="555"/>
      <c r="D421" s="556"/>
      <c r="E421" s="465"/>
      <c r="F421" s="558"/>
      <c r="G421" s="558"/>
      <c r="H421" s="557"/>
      <c r="I421" s="465"/>
      <c r="J421" s="558"/>
      <c r="K421" s="558"/>
      <c r="L421" s="465"/>
      <c r="M421" s="558"/>
      <c r="N421" s="558"/>
      <c r="O421" s="397" t="str">
        <f t="shared" si="14"/>
        <v/>
      </c>
      <c r="P421" s="397" t="str">
        <f t="shared" si="15"/>
        <v/>
      </c>
      <c r="Q421" s="425"/>
    </row>
    <row r="422" hidden="1" customHeight="1" spans="1:17">
      <c r="A422" s="390">
        <v>415</v>
      </c>
      <c r="B422" s="555"/>
      <c r="C422" s="555"/>
      <c r="D422" s="556"/>
      <c r="E422" s="465"/>
      <c r="F422" s="149"/>
      <c r="G422" s="149"/>
      <c r="H422" s="557"/>
      <c r="I422" s="465"/>
      <c r="J422" s="149"/>
      <c r="K422" s="149"/>
      <c r="L422" s="465"/>
      <c r="M422" s="149"/>
      <c r="N422" s="149"/>
      <c r="O422" s="397" t="str">
        <f t="shared" si="14"/>
        <v/>
      </c>
      <c r="P422" s="397" t="str">
        <f t="shared" si="15"/>
        <v/>
      </c>
      <c r="Q422" s="425"/>
    </row>
    <row r="423" hidden="1" customHeight="1" spans="1:17">
      <c r="A423" s="390">
        <v>416</v>
      </c>
      <c r="B423" s="555"/>
      <c r="C423" s="555"/>
      <c r="D423" s="556"/>
      <c r="E423" s="465"/>
      <c r="F423" s="149"/>
      <c r="G423" s="149"/>
      <c r="H423" s="557"/>
      <c r="I423" s="465"/>
      <c r="J423" s="149"/>
      <c r="K423" s="149"/>
      <c r="L423" s="465"/>
      <c r="M423" s="149"/>
      <c r="N423" s="149"/>
      <c r="O423" s="397" t="str">
        <f t="shared" si="14"/>
        <v/>
      </c>
      <c r="P423" s="397" t="str">
        <f t="shared" si="15"/>
        <v/>
      </c>
      <c r="Q423" s="425"/>
    </row>
    <row r="424" hidden="1" customHeight="1" spans="1:17">
      <c r="A424" s="390">
        <v>417</v>
      </c>
      <c r="B424" s="555"/>
      <c r="C424" s="555"/>
      <c r="D424" s="556"/>
      <c r="E424" s="465"/>
      <c r="F424" s="149"/>
      <c r="G424" s="149"/>
      <c r="H424" s="557"/>
      <c r="I424" s="465"/>
      <c r="J424" s="149"/>
      <c r="K424" s="149"/>
      <c r="L424" s="465"/>
      <c r="M424" s="149"/>
      <c r="N424" s="149"/>
      <c r="O424" s="397" t="str">
        <f t="shared" si="14"/>
        <v/>
      </c>
      <c r="P424" s="397" t="str">
        <f t="shared" si="15"/>
        <v/>
      </c>
      <c r="Q424" s="425"/>
    </row>
    <row r="425" hidden="1" customHeight="1" spans="1:17">
      <c r="A425" s="390">
        <v>418</v>
      </c>
      <c r="B425" s="555"/>
      <c r="C425" s="555"/>
      <c r="D425" s="556"/>
      <c r="E425" s="465"/>
      <c r="F425" s="149"/>
      <c r="G425" s="149"/>
      <c r="H425" s="557"/>
      <c r="I425" s="465"/>
      <c r="J425" s="149"/>
      <c r="K425" s="149"/>
      <c r="L425" s="465"/>
      <c r="M425" s="149"/>
      <c r="N425" s="149"/>
      <c r="O425" s="397" t="str">
        <f t="shared" si="14"/>
        <v/>
      </c>
      <c r="P425" s="397" t="str">
        <f t="shared" si="15"/>
        <v/>
      </c>
      <c r="Q425" s="425"/>
    </row>
    <row r="426" hidden="1" customHeight="1" spans="1:17">
      <c r="A426" s="390">
        <v>419</v>
      </c>
      <c r="B426" s="555"/>
      <c r="C426" s="555"/>
      <c r="D426" s="556"/>
      <c r="E426" s="465"/>
      <c r="F426" s="149"/>
      <c r="G426" s="149"/>
      <c r="H426" s="557"/>
      <c r="I426" s="465"/>
      <c r="J426" s="149"/>
      <c r="K426" s="149"/>
      <c r="L426" s="465"/>
      <c r="M426" s="149"/>
      <c r="N426" s="149"/>
      <c r="O426" s="397" t="str">
        <f t="shared" si="14"/>
        <v/>
      </c>
      <c r="P426" s="397" t="str">
        <f t="shared" si="15"/>
        <v/>
      </c>
      <c r="Q426" s="425"/>
    </row>
    <row r="427" hidden="1" customHeight="1" spans="1:17">
      <c r="A427" s="390">
        <v>420</v>
      </c>
      <c r="B427" s="555"/>
      <c r="C427" s="555"/>
      <c r="D427" s="556"/>
      <c r="E427" s="465"/>
      <c r="F427" s="149"/>
      <c r="G427" s="149"/>
      <c r="H427" s="557"/>
      <c r="I427" s="465"/>
      <c r="J427" s="149"/>
      <c r="K427" s="149"/>
      <c r="L427" s="465"/>
      <c r="M427" s="149"/>
      <c r="N427" s="149"/>
      <c r="O427" s="397" t="str">
        <f t="shared" si="14"/>
        <v/>
      </c>
      <c r="P427" s="397" t="str">
        <f t="shared" si="15"/>
        <v/>
      </c>
      <c r="Q427" s="425"/>
    </row>
    <row r="428" hidden="1" customHeight="1" spans="1:17">
      <c r="A428" s="390">
        <v>421</v>
      </c>
      <c r="B428" s="555"/>
      <c r="C428" s="555"/>
      <c r="D428" s="556"/>
      <c r="E428" s="465"/>
      <c r="F428" s="558"/>
      <c r="G428" s="558"/>
      <c r="H428" s="557"/>
      <c r="I428" s="465"/>
      <c r="J428" s="558"/>
      <c r="K428" s="558"/>
      <c r="L428" s="465"/>
      <c r="M428" s="558"/>
      <c r="N428" s="558"/>
      <c r="O428" s="397" t="str">
        <f t="shared" si="14"/>
        <v/>
      </c>
      <c r="P428" s="397" t="str">
        <f t="shared" si="15"/>
        <v/>
      </c>
      <c r="Q428" s="425"/>
    </row>
    <row r="429" hidden="1" customHeight="1" spans="1:17">
      <c r="A429" s="390">
        <v>422</v>
      </c>
      <c r="B429" s="555"/>
      <c r="C429" s="555"/>
      <c r="D429" s="556"/>
      <c r="E429" s="465"/>
      <c r="F429" s="558"/>
      <c r="G429" s="558"/>
      <c r="H429" s="557"/>
      <c r="I429" s="465"/>
      <c r="J429" s="558"/>
      <c r="K429" s="558"/>
      <c r="L429" s="465"/>
      <c r="M429" s="558"/>
      <c r="N429" s="558"/>
      <c r="O429" s="397" t="str">
        <f t="shared" si="14"/>
        <v/>
      </c>
      <c r="P429" s="397" t="str">
        <f t="shared" si="15"/>
        <v/>
      </c>
      <c r="Q429" s="425"/>
    </row>
    <row r="430" hidden="1" customHeight="1" spans="1:17">
      <c r="A430" s="390">
        <v>423</v>
      </c>
      <c r="B430" s="555"/>
      <c r="C430" s="555"/>
      <c r="D430" s="556"/>
      <c r="E430" s="465"/>
      <c r="F430" s="558"/>
      <c r="G430" s="558"/>
      <c r="H430" s="557"/>
      <c r="I430" s="465"/>
      <c r="J430" s="558"/>
      <c r="K430" s="558"/>
      <c r="L430" s="465"/>
      <c r="M430" s="558"/>
      <c r="N430" s="558"/>
      <c r="O430" s="397" t="str">
        <f t="shared" si="14"/>
        <v/>
      </c>
      <c r="P430" s="397" t="str">
        <f t="shared" si="15"/>
        <v/>
      </c>
      <c r="Q430" s="425"/>
    </row>
    <row r="431" hidden="1" customHeight="1" spans="1:17">
      <c r="A431" s="390">
        <v>424</v>
      </c>
      <c r="B431" s="555"/>
      <c r="C431" s="555"/>
      <c r="D431" s="556"/>
      <c r="E431" s="465"/>
      <c r="F431" s="558"/>
      <c r="G431" s="558"/>
      <c r="H431" s="557"/>
      <c r="I431" s="465"/>
      <c r="J431" s="558"/>
      <c r="K431" s="558"/>
      <c r="L431" s="465"/>
      <c r="M431" s="558"/>
      <c r="N431" s="558"/>
      <c r="O431" s="397" t="str">
        <f t="shared" si="14"/>
        <v/>
      </c>
      <c r="P431" s="397" t="str">
        <f t="shared" si="15"/>
        <v/>
      </c>
      <c r="Q431" s="425"/>
    </row>
    <row r="432" hidden="1" customHeight="1" spans="1:17">
      <c r="A432" s="390">
        <v>425</v>
      </c>
      <c r="B432" s="555"/>
      <c r="C432" s="555"/>
      <c r="D432" s="556"/>
      <c r="E432" s="465"/>
      <c r="F432" s="149"/>
      <c r="G432" s="558"/>
      <c r="H432" s="557"/>
      <c r="I432" s="465"/>
      <c r="J432" s="149"/>
      <c r="K432" s="558"/>
      <c r="L432" s="465"/>
      <c r="M432" s="149"/>
      <c r="N432" s="558"/>
      <c r="O432" s="397" t="str">
        <f t="shared" si="14"/>
        <v/>
      </c>
      <c r="P432" s="397" t="str">
        <f t="shared" si="15"/>
        <v/>
      </c>
      <c r="Q432" s="425"/>
    </row>
    <row r="433" hidden="1" customHeight="1" spans="1:17">
      <c r="A433" s="390">
        <v>426</v>
      </c>
      <c r="B433" s="555"/>
      <c r="C433" s="555"/>
      <c r="D433" s="556"/>
      <c r="E433" s="465"/>
      <c r="F433" s="149"/>
      <c r="G433" s="558"/>
      <c r="H433" s="557"/>
      <c r="I433" s="465"/>
      <c r="J433" s="149"/>
      <c r="K433" s="558"/>
      <c r="L433" s="465"/>
      <c r="M433" s="149"/>
      <c r="N433" s="558"/>
      <c r="O433" s="397" t="str">
        <f t="shared" si="14"/>
        <v/>
      </c>
      <c r="P433" s="397" t="str">
        <f t="shared" si="15"/>
        <v/>
      </c>
      <c r="Q433" s="425"/>
    </row>
    <row r="434" hidden="1" customHeight="1" spans="1:17">
      <c r="A434" s="390">
        <v>427</v>
      </c>
      <c r="B434" s="555"/>
      <c r="C434" s="555"/>
      <c r="D434" s="556"/>
      <c r="E434" s="465"/>
      <c r="F434" s="149"/>
      <c r="G434" s="558"/>
      <c r="H434" s="557"/>
      <c r="I434" s="465"/>
      <c r="J434" s="149"/>
      <c r="K434" s="558"/>
      <c r="L434" s="465"/>
      <c r="M434" s="149"/>
      <c r="N434" s="558"/>
      <c r="O434" s="397" t="str">
        <f t="shared" si="14"/>
        <v/>
      </c>
      <c r="P434" s="397" t="str">
        <f t="shared" si="15"/>
        <v/>
      </c>
      <c r="Q434" s="425"/>
    </row>
    <row r="435" hidden="1" customHeight="1" spans="1:17">
      <c r="A435" s="390">
        <v>428</v>
      </c>
      <c r="B435" s="555"/>
      <c r="C435" s="555"/>
      <c r="D435" s="556"/>
      <c r="E435" s="465"/>
      <c r="F435" s="149"/>
      <c r="G435" s="149"/>
      <c r="H435" s="557"/>
      <c r="I435" s="465"/>
      <c r="J435" s="149"/>
      <c r="K435" s="149"/>
      <c r="L435" s="465"/>
      <c r="M435" s="149"/>
      <c r="N435" s="149"/>
      <c r="O435" s="397" t="str">
        <f t="shared" si="14"/>
        <v/>
      </c>
      <c r="P435" s="397" t="str">
        <f t="shared" si="15"/>
        <v/>
      </c>
      <c r="Q435" s="425"/>
    </row>
    <row r="436" hidden="1" customHeight="1" spans="1:17">
      <c r="A436" s="390">
        <v>429</v>
      </c>
      <c r="B436" s="555"/>
      <c r="C436" s="555"/>
      <c r="D436" s="556"/>
      <c r="E436" s="465"/>
      <c r="F436" s="149"/>
      <c r="G436" s="558"/>
      <c r="H436" s="557"/>
      <c r="I436" s="465"/>
      <c r="J436" s="149"/>
      <c r="K436" s="558"/>
      <c r="L436" s="465"/>
      <c r="M436" s="149"/>
      <c r="N436" s="558"/>
      <c r="O436" s="397" t="str">
        <f t="shared" si="14"/>
        <v/>
      </c>
      <c r="P436" s="397" t="str">
        <f t="shared" si="15"/>
        <v/>
      </c>
      <c r="Q436" s="425"/>
    </row>
    <row r="437" hidden="1" customHeight="1" spans="1:17">
      <c r="A437" s="390">
        <v>430</v>
      </c>
      <c r="B437" s="555"/>
      <c r="C437" s="555"/>
      <c r="D437" s="556"/>
      <c r="E437" s="465"/>
      <c r="F437" s="149"/>
      <c r="G437" s="558"/>
      <c r="H437" s="557"/>
      <c r="I437" s="465"/>
      <c r="J437" s="149"/>
      <c r="K437" s="558"/>
      <c r="L437" s="465"/>
      <c r="M437" s="149"/>
      <c r="N437" s="558"/>
      <c r="O437" s="397" t="str">
        <f t="shared" si="14"/>
        <v/>
      </c>
      <c r="P437" s="397" t="str">
        <f t="shared" si="15"/>
        <v/>
      </c>
      <c r="Q437" s="425"/>
    </row>
    <row r="438" hidden="1" customHeight="1" spans="1:17">
      <c r="A438" s="390">
        <v>431</v>
      </c>
      <c r="B438" s="555"/>
      <c r="C438" s="555"/>
      <c r="D438" s="556"/>
      <c r="E438" s="465"/>
      <c r="F438" s="149"/>
      <c r="G438" s="149"/>
      <c r="H438" s="557"/>
      <c r="I438" s="465"/>
      <c r="J438" s="149"/>
      <c r="K438" s="149"/>
      <c r="L438" s="465"/>
      <c r="M438" s="149"/>
      <c r="N438" s="149"/>
      <c r="O438" s="397" t="str">
        <f t="shared" si="14"/>
        <v/>
      </c>
      <c r="P438" s="397" t="str">
        <f t="shared" si="15"/>
        <v/>
      </c>
      <c r="Q438" s="425"/>
    </row>
    <row r="439" hidden="1" customHeight="1" spans="1:17">
      <c r="A439" s="390">
        <v>432</v>
      </c>
      <c r="B439" s="555"/>
      <c r="C439" s="555"/>
      <c r="D439" s="556"/>
      <c r="E439" s="465"/>
      <c r="F439" s="149"/>
      <c r="G439" s="149"/>
      <c r="H439" s="557"/>
      <c r="I439" s="465"/>
      <c r="J439" s="149"/>
      <c r="K439" s="149"/>
      <c r="L439" s="465"/>
      <c r="M439" s="149"/>
      <c r="N439" s="149"/>
      <c r="O439" s="397" t="str">
        <f t="shared" si="14"/>
        <v/>
      </c>
      <c r="P439" s="397" t="str">
        <f t="shared" si="15"/>
        <v/>
      </c>
      <c r="Q439" s="425"/>
    </row>
    <row r="440" hidden="1" customHeight="1" spans="1:17">
      <c r="A440" s="390">
        <v>433</v>
      </c>
      <c r="B440" s="555"/>
      <c r="C440" s="555"/>
      <c r="D440" s="556"/>
      <c r="E440" s="465"/>
      <c r="F440" s="149"/>
      <c r="G440" s="149"/>
      <c r="H440" s="557"/>
      <c r="I440" s="465"/>
      <c r="J440" s="149"/>
      <c r="K440" s="149"/>
      <c r="L440" s="465"/>
      <c r="M440" s="149"/>
      <c r="N440" s="149"/>
      <c r="O440" s="397" t="str">
        <f t="shared" si="14"/>
        <v/>
      </c>
      <c r="P440" s="397" t="str">
        <f t="shared" si="15"/>
        <v/>
      </c>
      <c r="Q440" s="425"/>
    </row>
    <row r="441" hidden="1" customHeight="1" spans="1:17">
      <c r="A441" s="390">
        <v>434</v>
      </c>
      <c r="B441" s="555"/>
      <c r="C441" s="555"/>
      <c r="D441" s="556"/>
      <c r="E441" s="465"/>
      <c r="F441" s="149"/>
      <c r="G441" s="149"/>
      <c r="H441" s="557"/>
      <c r="I441" s="465"/>
      <c r="J441" s="149"/>
      <c r="K441" s="149"/>
      <c r="L441" s="465"/>
      <c r="M441" s="149"/>
      <c r="N441" s="149"/>
      <c r="O441" s="397" t="str">
        <f t="shared" si="14"/>
        <v/>
      </c>
      <c r="P441" s="397" t="str">
        <f t="shared" si="15"/>
        <v/>
      </c>
      <c r="Q441" s="425"/>
    </row>
    <row r="442" hidden="1" customHeight="1" spans="1:17">
      <c r="A442" s="390">
        <v>435</v>
      </c>
      <c r="B442" s="555"/>
      <c r="C442" s="555"/>
      <c r="D442" s="556"/>
      <c r="E442" s="465"/>
      <c r="F442" s="149"/>
      <c r="G442" s="149"/>
      <c r="H442" s="557"/>
      <c r="I442" s="465"/>
      <c r="J442" s="149"/>
      <c r="K442" s="149"/>
      <c r="L442" s="465"/>
      <c r="M442" s="149"/>
      <c r="N442" s="149"/>
      <c r="O442" s="397" t="str">
        <f t="shared" si="14"/>
        <v/>
      </c>
      <c r="P442" s="397" t="str">
        <f t="shared" si="15"/>
        <v/>
      </c>
      <c r="Q442" s="425"/>
    </row>
    <row r="443" hidden="1" customHeight="1" spans="1:17">
      <c r="A443" s="390">
        <v>436</v>
      </c>
      <c r="B443" s="555"/>
      <c r="C443" s="555"/>
      <c r="D443" s="556"/>
      <c r="E443" s="465"/>
      <c r="F443" s="149"/>
      <c r="G443" s="149"/>
      <c r="H443" s="557"/>
      <c r="I443" s="465"/>
      <c r="J443" s="149"/>
      <c r="K443" s="149"/>
      <c r="L443" s="465"/>
      <c r="M443" s="149"/>
      <c r="N443" s="149"/>
      <c r="O443" s="397" t="str">
        <f t="shared" si="14"/>
        <v/>
      </c>
      <c r="P443" s="397" t="str">
        <f t="shared" si="15"/>
        <v/>
      </c>
      <c r="Q443" s="425"/>
    </row>
    <row r="444" hidden="1" customHeight="1" spans="1:17">
      <c r="A444" s="390">
        <v>437</v>
      </c>
      <c r="B444" s="555"/>
      <c r="C444" s="555"/>
      <c r="D444" s="556"/>
      <c r="E444" s="465"/>
      <c r="F444" s="149"/>
      <c r="G444" s="149"/>
      <c r="H444" s="557"/>
      <c r="I444" s="465"/>
      <c r="J444" s="149"/>
      <c r="K444" s="149"/>
      <c r="L444" s="465"/>
      <c r="M444" s="149"/>
      <c r="N444" s="149"/>
      <c r="O444" s="397" t="str">
        <f t="shared" si="14"/>
        <v/>
      </c>
      <c r="P444" s="397" t="str">
        <f t="shared" si="15"/>
        <v/>
      </c>
      <c r="Q444" s="425"/>
    </row>
    <row r="445" hidden="1" customHeight="1" spans="1:17">
      <c r="A445" s="390">
        <v>438</v>
      </c>
      <c r="B445" s="555"/>
      <c r="C445" s="555"/>
      <c r="D445" s="556"/>
      <c r="E445" s="465"/>
      <c r="F445" s="149"/>
      <c r="G445" s="149"/>
      <c r="H445" s="557"/>
      <c r="I445" s="465"/>
      <c r="J445" s="149"/>
      <c r="K445" s="149"/>
      <c r="L445" s="465"/>
      <c r="M445" s="149"/>
      <c r="N445" s="149"/>
      <c r="O445" s="397" t="str">
        <f t="shared" si="14"/>
        <v/>
      </c>
      <c r="P445" s="397" t="str">
        <f t="shared" si="15"/>
        <v/>
      </c>
      <c r="Q445" s="425"/>
    </row>
    <row r="446" hidden="1" customHeight="1" spans="1:17">
      <c r="A446" s="390">
        <v>439</v>
      </c>
      <c r="B446" s="555"/>
      <c r="C446" s="555"/>
      <c r="D446" s="556"/>
      <c r="E446" s="465"/>
      <c r="F446" s="149"/>
      <c r="G446" s="558"/>
      <c r="H446" s="557"/>
      <c r="I446" s="465"/>
      <c r="J446" s="149"/>
      <c r="K446" s="558"/>
      <c r="L446" s="465"/>
      <c r="M446" s="149"/>
      <c r="N446" s="558"/>
      <c r="O446" s="397" t="str">
        <f t="shared" si="14"/>
        <v/>
      </c>
      <c r="P446" s="397" t="str">
        <f t="shared" si="15"/>
        <v/>
      </c>
      <c r="Q446" s="425"/>
    </row>
    <row r="447" hidden="1" customHeight="1" spans="1:17">
      <c r="A447" s="390">
        <v>440</v>
      </c>
      <c r="B447" s="555"/>
      <c r="C447" s="555"/>
      <c r="D447" s="556"/>
      <c r="E447" s="465"/>
      <c r="F447" s="149"/>
      <c r="G447" s="149"/>
      <c r="H447" s="557"/>
      <c r="I447" s="465"/>
      <c r="J447" s="149"/>
      <c r="K447" s="149"/>
      <c r="L447" s="465"/>
      <c r="M447" s="149"/>
      <c r="N447" s="149"/>
      <c r="O447" s="397" t="str">
        <f t="shared" si="14"/>
        <v/>
      </c>
      <c r="P447" s="397" t="str">
        <f t="shared" si="15"/>
        <v/>
      </c>
      <c r="Q447" s="425"/>
    </row>
    <row r="448" hidden="1" customHeight="1" spans="1:17">
      <c r="A448" s="390">
        <v>441</v>
      </c>
      <c r="B448" s="555"/>
      <c r="C448" s="555"/>
      <c r="D448" s="556"/>
      <c r="E448" s="465"/>
      <c r="F448" s="149"/>
      <c r="G448" s="149"/>
      <c r="H448" s="557"/>
      <c r="I448" s="465"/>
      <c r="J448" s="149"/>
      <c r="K448" s="149"/>
      <c r="L448" s="465"/>
      <c r="M448" s="149"/>
      <c r="N448" s="149"/>
      <c r="O448" s="397" t="str">
        <f t="shared" si="14"/>
        <v/>
      </c>
      <c r="P448" s="397" t="str">
        <f t="shared" si="15"/>
        <v/>
      </c>
      <c r="Q448" s="425"/>
    </row>
    <row r="449" hidden="1" customHeight="1" spans="1:17">
      <c r="A449" s="390">
        <v>442</v>
      </c>
      <c r="B449" s="555"/>
      <c r="C449" s="555"/>
      <c r="D449" s="556"/>
      <c r="E449" s="465"/>
      <c r="F449" s="149"/>
      <c r="G449" s="149"/>
      <c r="H449" s="557"/>
      <c r="I449" s="465"/>
      <c r="J449" s="149"/>
      <c r="K449" s="149"/>
      <c r="L449" s="465"/>
      <c r="M449" s="149"/>
      <c r="N449" s="149"/>
      <c r="O449" s="397" t="str">
        <f t="shared" si="14"/>
        <v/>
      </c>
      <c r="P449" s="397" t="str">
        <f t="shared" si="15"/>
        <v/>
      </c>
      <c r="Q449" s="425"/>
    </row>
    <row r="450" hidden="1" customHeight="1" spans="1:17">
      <c r="A450" s="390">
        <v>443</v>
      </c>
      <c r="B450" s="555"/>
      <c r="C450" s="555"/>
      <c r="D450" s="556"/>
      <c r="E450" s="465"/>
      <c r="F450" s="149"/>
      <c r="G450" s="149"/>
      <c r="H450" s="557"/>
      <c r="I450" s="465"/>
      <c r="J450" s="149"/>
      <c r="K450" s="149"/>
      <c r="L450" s="465"/>
      <c r="M450" s="149"/>
      <c r="N450" s="149"/>
      <c r="O450" s="397" t="str">
        <f t="shared" si="14"/>
        <v/>
      </c>
      <c r="P450" s="397" t="str">
        <f t="shared" si="15"/>
        <v/>
      </c>
      <c r="Q450" s="425"/>
    </row>
    <row r="451" hidden="1" customHeight="1" spans="1:17">
      <c r="A451" s="390">
        <v>444</v>
      </c>
      <c r="B451" s="555"/>
      <c r="C451" s="555"/>
      <c r="D451" s="556"/>
      <c r="E451" s="465"/>
      <c r="F451" s="149"/>
      <c r="G451" s="149"/>
      <c r="H451" s="557"/>
      <c r="I451" s="465"/>
      <c r="J451" s="149"/>
      <c r="K451" s="149"/>
      <c r="L451" s="465"/>
      <c r="M451" s="149"/>
      <c r="N451" s="149"/>
      <c r="O451" s="397" t="str">
        <f t="shared" si="14"/>
        <v/>
      </c>
      <c r="P451" s="397" t="str">
        <f t="shared" si="15"/>
        <v/>
      </c>
      <c r="Q451" s="425"/>
    </row>
    <row r="452" hidden="1" customHeight="1" spans="1:17">
      <c r="A452" s="390">
        <v>445</v>
      </c>
      <c r="B452" s="555"/>
      <c r="C452" s="555"/>
      <c r="D452" s="556"/>
      <c r="E452" s="465"/>
      <c r="F452" s="149"/>
      <c r="G452" s="149"/>
      <c r="H452" s="557"/>
      <c r="I452" s="465"/>
      <c r="J452" s="149"/>
      <c r="K452" s="149"/>
      <c r="L452" s="465"/>
      <c r="M452" s="149"/>
      <c r="N452" s="149"/>
      <c r="O452" s="397" t="str">
        <f t="shared" si="14"/>
        <v/>
      </c>
      <c r="P452" s="397" t="str">
        <f t="shared" si="15"/>
        <v/>
      </c>
      <c r="Q452" s="425"/>
    </row>
    <row r="453" hidden="1" customHeight="1" spans="1:17">
      <c r="A453" s="390">
        <v>446</v>
      </c>
      <c r="B453" s="555"/>
      <c r="C453" s="555"/>
      <c r="D453" s="556"/>
      <c r="E453" s="465"/>
      <c r="F453" s="149"/>
      <c r="G453" s="149"/>
      <c r="H453" s="557"/>
      <c r="I453" s="465"/>
      <c r="J453" s="149"/>
      <c r="K453" s="149"/>
      <c r="L453" s="465"/>
      <c r="M453" s="149"/>
      <c r="N453" s="149"/>
      <c r="O453" s="397" t="str">
        <f t="shared" si="14"/>
        <v/>
      </c>
      <c r="P453" s="397" t="str">
        <f t="shared" si="15"/>
        <v/>
      </c>
      <c r="Q453" s="425"/>
    </row>
    <row r="454" hidden="1" customHeight="1" spans="1:17">
      <c r="A454" s="390">
        <v>447</v>
      </c>
      <c r="B454" s="555"/>
      <c r="C454" s="555"/>
      <c r="D454" s="556"/>
      <c r="E454" s="465"/>
      <c r="F454" s="149"/>
      <c r="G454" s="149"/>
      <c r="H454" s="557"/>
      <c r="I454" s="465"/>
      <c r="J454" s="149"/>
      <c r="K454" s="149"/>
      <c r="L454" s="465"/>
      <c r="M454" s="149"/>
      <c r="N454" s="149"/>
      <c r="O454" s="397" t="str">
        <f t="shared" si="14"/>
        <v/>
      </c>
      <c r="P454" s="397" t="str">
        <f t="shared" si="15"/>
        <v/>
      </c>
      <c r="Q454" s="425"/>
    </row>
    <row r="455" hidden="1" customHeight="1" spans="1:17">
      <c r="A455" s="390">
        <v>448</v>
      </c>
      <c r="B455" s="555"/>
      <c r="C455" s="555"/>
      <c r="D455" s="556"/>
      <c r="E455" s="465"/>
      <c r="F455" s="149"/>
      <c r="G455" s="149"/>
      <c r="H455" s="557"/>
      <c r="I455" s="465"/>
      <c r="J455" s="149"/>
      <c r="K455" s="149"/>
      <c r="L455" s="465"/>
      <c r="M455" s="149"/>
      <c r="N455" s="149"/>
      <c r="O455" s="397" t="str">
        <f t="shared" si="14"/>
        <v/>
      </c>
      <c r="P455" s="397" t="str">
        <f t="shared" si="15"/>
        <v/>
      </c>
      <c r="Q455" s="425"/>
    </row>
    <row r="456" hidden="1" customHeight="1" spans="1:17">
      <c r="A456" s="390">
        <v>449</v>
      </c>
      <c r="B456" s="555"/>
      <c r="C456" s="555"/>
      <c r="D456" s="556"/>
      <c r="E456" s="465"/>
      <c r="F456" s="149"/>
      <c r="G456" s="149"/>
      <c r="H456" s="557"/>
      <c r="I456" s="465"/>
      <c r="J456" s="149"/>
      <c r="K456" s="149"/>
      <c r="L456" s="465"/>
      <c r="M456" s="149"/>
      <c r="N456" s="149"/>
      <c r="O456" s="397" t="str">
        <f t="shared" si="14"/>
        <v/>
      </c>
      <c r="P456" s="397" t="str">
        <f t="shared" si="15"/>
        <v/>
      </c>
      <c r="Q456" s="425"/>
    </row>
    <row r="457" hidden="1" customHeight="1" spans="1:17">
      <c r="A457" s="390">
        <v>450</v>
      </c>
      <c r="B457" s="555"/>
      <c r="C457" s="555"/>
      <c r="D457" s="556"/>
      <c r="E457" s="465"/>
      <c r="F457" s="149"/>
      <c r="G457" s="149"/>
      <c r="H457" s="557"/>
      <c r="I457" s="465"/>
      <c r="J457" s="149"/>
      <c r="K457" s="149"/>
      <c r="L457" s="465"/>
      <c r="M457" s="149"/>
      <c r="N457" s="149"/>
      <c r="O457" s="397" t="str">
        <f t="shared" si="14"/>
        <v/>
      </c>
      <c r="P457" s="397" t="str">
        <f t="shared" si="15"/>
        <v/>
      </c>
      <c r="Q457" s="425"/>
    </row>
    <row r="458" hidden="1" customHeight="1" spans="1:17">
      <c r="A458" s="390">
        <v>451</v>
      </c>
      <c r="B458" s="555"/>
      <c r="C458" s="555"/>
      <c r="D458" s="556"/>
      <c r="E458" s="465"/>
      <c r="F458" s="149"/>
      <c r="G458" s="149"/>
      <c r="H458" s="557"/>
      <c r="I458" s="465"/>
      <c r="J458" s="149"/>
      <c r="K458" s="149"/>
      <c r="L458" s="465"/>
      <c r="M458" s="149"/>
      <c r="N458" s="149"/>
      <c r="O458" s="397" t="str">
        <f t="shared" si="14"/>
        <v/>
      </c>
      <c r="P458" s="397" t="str">
        <f t="shared" si="15"/>
        <v/>
      </c>
      <c r="Q458" s="425"/>
    </row>
    <row r="459" hidden="1" customHeight="1" spans="1:17">
      <c r="A459" s="390">
        <v>452</v>
      </c>
      <c r="B459" s="555"/>
      <c r="C459" s="555"/>
      <c r="D459" s="556"/>
      <c r="E459" s="465"/>
      <c r="F459" s="149"/>
      <c r="G459" s="149"/>
      <c r="H459" s="557"/>
      <c r="I459" s="465"/>
      <c r="J459" s="149"/>
      <c r="K459" s="149"/>
      <c r="L459" s="465"/>
      <c r="M459" s="149"/>
      <c r="N459" s="149"/>
      <c r="O459" s="397" t="str">
        <f t="shared" si="14"/>
        <v/>
      </c>
      <c r="P459" s="397" t="str">
        <f t="shared" si="15"/>
        <v/>
      </c>
      <c r="Q459" s="425"/>
    </row>
    <row r="460" hidden="1" customHeight="1" spans="1:17">
      <c r="A460" s="390">
        <v>453</v>
      </c>
      <c r="B460" s="555"/>
      <c r="C460" s="555"/>
      <c r="D460" s="556"/>
      <c r="E460" s="465"/>
      <c r="F460" s="149"/>
      <c r="G460" s="149"/>
      <c r="H460" s="557"/>
      <c r="I460" s="465"/>
      <c r="J460" s="149"/>
      <c r="K460" s="149"/>
      <c r="L460" s="465"/>
      <c r="M460" s="149"/>
      <c r="N460" s="149"/>
      <c r="O460" s="397" t="str">
        <f t="shared" si="14"/>
        <v/>
      </c>
      <c r="P460" s="397" t="str">
        <f t="shared" si="15"/>
        <v/>
      </c>
      <c r="Q460" s="425"/>
    </row>
    <row r="461" hidden="1" customHeight="1" spans="1:17">
      <c r="A461" s="390">
        <v>454</v>
      </c>
      <c r="B461" s="555"/>
      <c r="C461" s="555"/>
      <c r="D461" s="556"/>
      <c r="E461" s="465"/>
      <c r="F461" s="149"/>
      <c r="G461" s="149"/>
      <c r="H461" s="557"/>
      <c r="I461" s="465"/>
      <c r="J461" s="149"/>
      <c r="K461" s="149"/>
      <c r="L461" s="465"/>
      <c r="M461" s="149"/>
      <c r="N461" s="149"/>
      <c r="O461" s="397" t="str">
        <f t="shared" si="14"/>
        <v/>
      </c>
      <c r="P461" s="397" t="str">
        <f t="shared" si="15"/>
        <v/>
      </c>
      <c r="Q461" s="425"/>
    </row>
    <row r="462" hidden="1" customHeight="1" spans="1:17">
      <c r="A462" s="390">
        <v>455</v>
      </c>
      <c r="B462" s="555"/>
      <c r="C462" s="555"/>
      <c r="D462" s="556"/>
      <c r="E462" s="465"/>
      <c r="F462" s="149"/>
      <c r="G462" s="149"/>
      <c r="H462" s="557"/>
      <c r="I462" s="465"/>
      <c r="J462" s="149"/>
      <c r="K462" s="149"/>
      <c r="L462" s="465"/>
      <c r="M462" s="149"/>
      <c r="N462" s="149"/>
      <c r="O462" s="397" t="str">
        <f t="shared" si="14"/>
        <v/>
      </c>
      <c r="P462" s="397" t="str">
        <f t="shared" si="15"/>
        <v/>
      </c>
      <c r="Q462" s="425"/>
    </row>
    <row r="463" hidden="1" customHeight="1" spans="1:17">
      <c r="A463" s="390">
        <v>456</v>
      </c>
      <c r="B463" s="555"/>
      <c r="C463" s="555"/>
      <c r="D463" s="556"/>
      <c r="E463" s="465"/>
      <c r="F463" s="149"/>
      <c r="G463" s="149"/>
      <c r="H463" s="557"/>
      <c r="I463" s="465"/>
      <c r="J463" s="149"/>
      <c r="K463" s="149"/>
      <c r="L463" s="465"/>
      <c r="M463" s="149"/>
      <c r="N463" s="149"/>
      <c r="O463" s="397" t="str">
        <f t="shared" si="14"/>
        <v/>
      </c>
      <c r="P463" s="397" t="str">
        <f t="shared" si="15"/>
        <v/>
      </c>
      <c r="Q463" s="425"/>
    </row>
    <row r="464" hidden="1" customHeight="1" spans="1:17">
      <c r="A464" s="390">
        <v>457</v>
      </c>
      <c r="B464" s="555"/>
      <c r="C464" s="555"/>
      <c r="D464" s="556"/>
      <c r="E464" s="465"/>
      <c r="F464" s="149"/>
      <c r="G464" s="149"/>
      <c r="H464" s="557"/>
      <c r="I464" s="465"/>
      <c r="J464" s="149"/>
      <c r="K464" s="149"/>
      <c r="L464" s="465"/>
      <c r="M464" s="149"/>
      <c r="N464" s="149"/>
      <c r="O464" s="397" t="str">
        <f t="shared" si="14"/>
        <v/>
      </c>
      <c r="P464" s="397" t="str">
        <f t="shared" si="15"/>
        <v/>
      </c>
      <c r="Q464" s="425"/>
    </row>
    <row r="465" hidden="1" customHeight="1" spans="1:17">
      <c r="A465" s="390">
        <v>458</v>
      </c>
      <c r="B465" s="555"/>
      <c r="C465" s="555"/>
      <c r="D465" s="556"/>
      <c r="E465" s="465"/>
      <c r="F465" s="149"/>
      <c r="G465" s="149"/>
      <c r="H465" s="557"/>
      <c r="I465" s="465"/>
      <c r="J465" s="149"/>
      <c r="K465" s="149"/>
      <c r="L465" s="465"/>
      <c r="M465" s="149"/>
      <c r="N465" s="149"/>
      <c r="O465" s="397" t="str">
        <f t="shared" si="14"/>
        <v/>
      </c>
      <c r="P465" s="397" t="str">
        <f t="shared" si="15"/>
        <v/>
      </c>
      <c r="Q465" s="425"/>
    </row>
    <row r="466" hidden="1" customHeight="1" spans="1:17">
      <c r="A466" s="390">
        <v>459</v>
      </c>
      <c r="B466" s="555"/>
      <c r="C466" s="555"/>
      <c r="D466" s="556"/>
      <c r="E466" s="465"/>
      <c r="F466" s="149"/>
      <c r="G466" s="149"/>
      <c r="H466" s="557"/>
      <c r="I466" s="465"/>
      <c r="J466" s="149"/>
      <c r="K466" s="149"/>
      <c r="L466" s="465"/>
      <c r="M466" s="149"/>
      <c r="N466" s="149"/>
      <c r="O466" s="397" t="str">
        <f t="shared" si="14"/>
        <v/>
      </c>
      <c r="P466" s="397" t="str">
        <f t="shared" si="15"/>
        <v/>
      </c>
      <c r="Q466" s="425"/>
    </row>
    <row r="467" hidden="1" customHeight="1" spans="1:17">
      <c r="A467" s="390">
        <v>460</v>
      </c>
      <c r="B467" s="555"/>
      <c r="C467" s="555"/>
      <c r="D467" s="556"/>
      <c r="E467" s="465"/>
      <c r="F467" s="149"/>
      <c r="G467" s="149"/>
      <c r="H467" s="557"/>
      <c r="I467" s="465"/>
      <c r="J467" s="149"/>
      <c r="K467" s="149"/>
      <c r="L467" s="465"/>
      <c r="M467" s="149"/>
      <c r="N467" s="149"/>
      <c r="O467" s="397" t="str">
        <f t="shared" si="14"/>
        <v/>
      </c>
      <c r="P467" s="397" t="str">
        <f t="shared" si="15"/>
        <v/>
      </c>
      <c r="Q467" s="425"/>
    </row>
    <row r="468" hidden="1" customHeight="1" spans="1:17">
      <c r="A468" s="390">
        <v>461</v>
      </c>
      <c r="B468" s="555"/>
      <c r="C468" s="555"/>
      <c r="D468" s="556"/>
      <c r="E468" s="465"/>
      <c r="F468" s="149"/>
      <c r="G468" s="149"/>
      <c r="H468" s="557"/>
      <c r="I468" s="465"/>
      <c r="J468" s="149"/>
      <c r="K468" s="149"/>
      <c r="L468" s="465"/>
      <c r="M468" s="149"/>
      <c r="N468" s="149"/>
      <c r="O468" s="397" t="str">
        <f t="shared" ref="O468:O531" si="16">IF(K468=0,"",(N468-K468))</f>
        <v/>
      </c>
      <c r="P468" s="397" t="str">
        <f t="shared" ref="P468:P531" si="17">IF(K468=0,"",(N468-K468)/K468*100)</f>
        <v/>
      </c>
      <c r="Q468" s="425"/>
    </row>
    <row r="469" hidden="1" customHeight="1" spans="1:17">
      <c r="A469" s="390">
        <v>462</v>
      </c>
      <c r="B469" s="555"/>
      <c r="C469" s="555"/>
      <c r="D469" s="556"/>
      <c r="E469" s="465"/>
      <c r="F469" s="149"/>
      <c r="G469" s="149"/>
      <c r="H469" s="557"/>
      <c r="I469" s="465"/>
      <c r="J469" s="149"/>
      <c r="K469" s="149"/>
      <c r="L469" s="465"/>
      <c r="M469" s="149"/>
      <c r="N469" s="149"/>
      <c r="O469" s="397" t="str">
        <f t="shared" si="16"/>
        <v/>
      </c>
      <c r="P469" s="397" t="str">
        <f t="shared" si="17"/>
        <v/>
      </c>
      <c r="Q469" s="425"/>
    </row>
    <row r="470" hidden="1" customHeight="1" spans="1:17">
      <c r="A470" s="390">
        <v>463</v>
      </c>
      <c r="B470" s="555"/>
      <c r="C470" s="555"/>
      <c r="D470" s="556"/>
      <c r="E470" s="465"/>
      <c r="F470" s="149"/>
      <c r="G470" s="149"/>
      <c r="H470" s="557"/>
      <c r="I470" s="465"/>
      <c r="J470" s="149"/>
      <c r="K470" s="149"/>
      <c r="L470" s="465"/>
      <c r="M470" s="149"/>
      <c r="N470" s="149"/>
      <c r="O470" s="397" t="str">
        <f t="shared" si="16"/>
        <v/>
      </c>
      <c r="P470" s="397" t="str">
        <f t="shared" si="17"/>
        <v/>
      </c>
      <c r="Q470" s="425"/>
    </row>
    <row r="471" hidden="1" customHeight="1" spans="1:17">
      <c r="A471" s="390">
        <v>464</v>
      </c>
      <c r="B471" s="555"/>
      <c r="C471" s="555"/>
      <c r="D471" s="556"/>
      <c r="E471" s="465"/>
      <c r="F471" s="149"/>
      <c r="G471" s="149"/>
      <c r="H471" s="557"/>
      <c r="I471" s="465"/>
      <c r="J471" s="149"/>
      <c r="K471" s="149"/>
      <c r="L471" s="465"/>
      <c r="M471" s="149"/>
      <c r="N471" s="149"/>
      <c r="O471" s="397" t="str">
        <f t="shared" si="16"/>
        <v/>
      </c>
      <c r="P471" s="397" t="str">
        <f t="shared" si="17"/>
        <v/>
      </c>
      <c r="Q471" s="425"/>
    </row>
    <row r="472" hidden="1" customHeight="1" spans="1:17">
      <c r="A472" s="390">
        <v>465</v>
      </c>
      <c r="B472" s="555"/>
      <c r="C472" s="555"/>
      <c r="D472" s="556"/>
      <c r="E472" s="465"/>
      <c r="F472" s="149"/>
      <c r="G472" s="149"/>
      <c r="H472" s="557"/>
      <c r="I472" s="465"/>
      <c r="J472" s="149"/>
      <c r="K472" s="149"/>
      <c r="L472" s="465"/>
      <c r="M472" s="149"/>
      <c r="N472" s="149"/>
      <c r="O472" s="397" t="str">
        <f t="shared" si="16"/>
        <v/>
      </c>
      <c r="P472" s="397" t="str">
        <f t="shared" si="17"/>
        <v/>
      </c>
      <c r="Q472" s="425"/>
    </row>
    <row r="473" hidden="1" customHeight="1" spans="1:17">
      <c r="A473" s="390">
        <v>466</v>
      </c>
      <c r="B473" s="555"/>
      <c r="C473" s="555"/>
      <c r="D473" s="556"/>
      <c r="E473" s="465"/>
      <c r="F473" s="149"/>
      <c r="G473" s="558"/>
      <c r="H473" s="557"/>
      <c r="I473" s="465"/>
      <c r="J473" s="149"/>
      <c r="K473" s="558"/>
      <c r="L473" s="465"/>
      <c r="M473" s="149"/>
      <c r="N473" s="558"/>
      <c r="O473" s="397" t="str">
        <f t="shared" si="16"/>
        <v/>
      </c>
      <c r="P473" s="397" t="str">
        <f t="shared" si="17"/>
        <v/>
      </c>
      <c r="Q473" s="425"/>
    </row>
    <row r="474" hidden="1" customHeight="1" spans="1:17">
      <c r="A474" s="390">
        <v>467</v>
      </c>
      <c r="B474" s="555"/>
      <c r="C474" s="555"/>
      <c r="D474" s="556"/>
      <c r="E474" s="465"/>
      <c r="F474" s="149"/>
      <c r="G474" s="558"/>
      <c r="H474" s="557"/>
      <c r="I474" s="465"/>
      <c r="J474" s="149"/>
      <c r="K474" s="558"/>
      <c r="L474" s="465"/>
      <c r="M474" s="149"/>
      <c r="N474" s="558"/>
      <c r="O474" s="397" t="str">
        <f t="shared" si="16"/>
        <v/>
      </c>
      <c r="P474" s="397" t="str">
        <f t="shared" si="17"/>
        <v/>
      </c>
      <c r="Q474" s="425"/>
    </row>
    <row r="475" hidden="1" customHeight="1" spans="1:17">
      <c r="A475" s="390">
        <v>468</v>
      </c>
      <c r="B475" s="555"/>
      <c r="C475" s="555"/>
      <c r="D475" s="556"/>
      <c r="E475" s="465"/>
      <c r="F475" s="149"/>
      <c r="G475" s="149"/>
      <c r="H475" s="557"/>
      <c r="I475" s="465"/>
      <c r="J475" s="149"/>
      <c r="K475" s="149"/>
      <c r="L475" s="465"/>
      <c r="M475" s="149"/>
      <c r="N475" s="149"/>
      <c r="O475" s="397" t="str">
        <f t="shared" si="16"/>
        <v/>
      </c>
      <c r="P475" s="397" t="str">
        <f t="shared" si="17"/>
        <v/>
      </c>
      <c r="Q475" s="425"/>
    </row>
    <row r="476" hidden="1" customHeight="1" spans="1:17">
      <c r="A476" s="390">
        <v>469</v>
      </c>
      <c r="B476" s="555"/>
      <c r="C476" s="555"/>
      <c r="D476" s="556"/>
      <c r="E476" s="465"/>
      <c r="F476" s="149"/>
      <c r="G476" s="558"/>
      <c r="H476" s="557"/>
      <c r="I476" s="465"/>
      <c r="J476" s="149"/>
      <c r="K476" s="558"/>
      <c r="L476" s="465"/>
      <c r="M476" s="149"/>
      <c r="N476" s="558"/>
      <c r="O476" s="397" t="str">
        <f t="shared" si="16"/>
        <v/>
      </c>
      <c r="P476" s="397" t="str">
        <f t="shared" si="17"/>
        <v/>
      </c>
      <c r="Q476" s="425"/>
    </row>
    <row r="477" hidden="1" customHeight="1" spans="1:17">
      <c r="A477" s="390">
        <v>470</v>
      </c>
      <c r="B477" s="555"/>
      <c r="C477" s="555"/>
      <c r="D477" s="556"/>
      <c r="E477" s="465"/>
      <c r="F477" s="149"/>
      <c r="G477" s="149"/>
      <c r="H477" s="557"/>
      <c r="I477" s="465"/>
      <c r="J477" s="149"/>
      <c r="K477" s="149"/>
      <c r="L477" s="465"/>
      <c r="M477" s="149"/>
      <c r="N477" s="149"/>
      <c r="O477" s="397" t="str">
        <f t="shared" si="16"/>
        <v/>
      </c>
      <c r="P477" s="397" t="str">
        <f t="shared" si="17"/>
        <v/>
      </c>
      <c r="Q477" s="425"/>
    </row>
    <row r="478" hidden="1" customHeight="1" spans="1:17">
      <c r="A478" s="390">
        <v>471</v>
      </c>
      <c r="B478" s="555"/>
      <c r="C478" s="555"/>
      <c r="D478" s="556"/>
      <c r="E478" s="465"/>
      <c r="F478" s="149"/>
      <c r="G478" s="558"/>
      <c r="H478" s="557"/>
      <c r="I478" s="465"/>
      <c r="J478" s="149"/>
      <c r="K478" s="558"/>
      <c r="L478" s="465"/>
      <c r="M478" s="149"/>
      <c r="N478" s="558"/>
      <c r="O478" s="397" t="str">
        <f t="shared" si="16"/>
        <v/>
      </c>
      <c r="P478" s="397" t="str">
        <f t="shared" si="17"/>
        <v/>
      </c>
      <c r="Q478" s="425"/>
    </row>
    <row r="479" hidden="1" customHeight="1" spans="1:17">
      <c r="A479" s="390">
        <v>472</v>
      </c>
      <c r="B479" s="555"/>
      <c r="C479" s="555"/>
      <c r="D479" s="556"/>
      <c r="E479" s="465"/>
      <c r="F479" s="149"/>
      <c r="G479" s="149"/>
      <c r="H479" s="557"/>
      <c r="I479" s="465"/>
      <c r="J479" s="149"/>
      <c r="K479" s="149"/>
      <c r="L479" s="465"/>
      <c r="M479" s="149"/>
      <c r="N479" s="149"/>
      <c r="O479" s="397" t="str">
        <f t="shared" si="16"/>
        <v/>
      </c>
      <c r="P479" s="397" t="str">
        <f t="shared" si="17"/>
        <v/>
      </c>
      <c r="Q479" s="425"/>
    </row>
    <row r="480" hidden="1" customHeight="1" spans="1:17">
      <c r="A480" s="390">
        <v>473</v>
      </c>
      <c r="B480" s="555"/>
      <c r="C480" s="555"/>
      <c r="D480" s="556"/>
      <c r="E480" s="465"/>
      <c r="F480" s="149"/>
      <c r="G480" s="149"/>
      <c r="H480" s="557"/>
      <c r="I480" s="465"/>
      <c r="J480" s="149"/>
      <c r="K480" s="149"/>
      <c r="L480" s="465"/>
      <c r="M480" s="149"/>
      <c r="N480" s="149"/>
      <c r="O480" s="397" t="str">
        <f t="shared" si="16"/>
        <v/>
      </c>
      <c r="P480" s="397" t="str">
        <f t="shared" si="17"/>
        <v/>
      </c>
      <c r="Q480" s="425"/>
    </row>
    <row r="481" hidden="1" customHeight="1" spans="1:17">
      <c r="A481" s="390">
        <v>474</v>
      </c>
      <c r="B481" s="555"/>
      <c r="C481" s="555"/>
      <c r="D481" s="556"/>
      <c r="E481" s="465"/>
      <c r="F481" s="149"/>
      <c r="G481" s="149"/>
      <c r="H481" s="557"/>
      <c r="I481" s="465"/>
      <c r="J481" s="149"/>
      <c r="K481" s="149"/>
      <c r="L481" s="465"/>
      <c r="M481" s="149"/>
      <c r="N481" s="149"/>
      <c r="O481" s="397" t="str">
        <f t="shared" si="16"/>
        <v/>
      </c>
      <c r="P481" s="397" t="str">
        <f t="shared" si="17"/>
        <v/>
      </c>
      <c r="Q481" s="425"/>
    </row>
    <row r="482" hidden="1" customHeight="1" spans="1:17">
      <c r="A482" s="390">
        <v>475</v>
      </c>
      <c r="B482" s="555"/>
      <c r="C482" s="555"/>
      <c r="D482" s="556"/>
      <c r="E482" s="465"/>
      <c r="F482" s="149"/>
      <c r="G482" s="149"/>
      <c r="H482" s="557"/>
      <c r="I482" s="465"/>
      <c r="J482" s="149"/>
      <c r="K482" s="149"/>
      <c r="L482" s="465"/>
      <c r="M482" s="149"/>
      <c r="N482" s="149"/>
      <c r="O482" s="397" t="str">
        <f t="shared" si="16"/>
        <v/>
      </c>
      <c r="P482" s="397" t="str">
        <f t="shared" si="17"/>
        <v/>
      </c>
      <c r="Q482" s="425"/>
    </row>
    <row r="483" hidden="1" customHeight="1" spans="1:17">
      <c r="A483" s="390">
        <v>476</v>
      </c>
      <c r="B483" s="555"/>
      <c r="C483" s="555"/>
      <c r="D483" s="556"/>
      <c r="E483" s="465"/>
      <c r="F483" s="149"/>
      <c r="G483" s="149"/>
      <c r="H483" s="557"/>
      <c r="I483" s="465"/>
      <c r="J483" s="149"/>
      <c r="K483" s="149"/>
      <c r="L483" s="465"/>
      <c r="M483" s="149"/>
      <c r="N483" s="149"/>
      <c r="O483" s="397" t="str">
        <f t="shared" si="16"/>
        <v/>
      </c>
      <c r="P483" s="397" t="str">
        <f t="shared" si="17"/>
        <v/>
      </c>
      <c r="Q483" s="425"/>
    </row>
    <row r="484" hidden="1" customHeight="1" spans="1:17">
      <c r="A484" s="390">
        <v>477</v>
      </c>
      <c r="B484" s="555"/>
      <c r="C484" s="555"/>
      <c r="D484" s="556"/>
      <c r="E484" s="465"/>
      <c r="F484" s="149"/>
      <c r="G484" s="149"/>
      <c r="H484" s="557"/>
      <c r="I484" s="465"/>
      <c r="J484" s="149"/>
      <c r="K484" s="149"/>
      <c r="L484" s="465"/>
      <c r="M484" s="149"/>
      <c r="N484" s="149"/>
      <c r="O484" s="397" t="str">
        <f t="shared" si="16"/>
        <v/>
      </c>
      <c r="P484" s="397" t="str">
        <f t="shared" si="17"/>
        <v/>
      </c>
      <c r="Q484" s="425"/>
    </row>
    <row r="485" hidden="1" customHeight="1" spans="1:17">
      <c r="A485" s="390">
        <v>478</v>
      </c>
      <c r="B485" s="555"/>
      <c r="C485" s="555"/>
      <c r="D485" s="556"/>
      <c r="E485" s="465"/>
      <c r="F485" s="149"/>
      <c r="G485" s="149"/>
      <c r="H485" s="557"/>
      <c r="I485" s="465"/>
      <c r="J485" s="149"/>
      <c r="K485" s="149"/>
      <c r="L485" s="465"/>
      <c r="M485" s="149"/>
      <c r="N485" s="149"/>
      <c r="O485" s="397" t="str">
        <f t="shared" si="16"/>
        <v/>
      </c>
      <c r="P485" s="397" t="str">
        <f t="shared" si="17"/>
        <v/>
      </c>
      <c r="Q485" s="425"/>
    </row>
    <row r="486" hidden="1" customHeight="1" spans="1:17">
      <c r="A486" s="390">
        <v>479</v>
      </c>
      <c r="B486" s="555"/>
      <c r="C486" s="555"/>
      <c r="D486" s="556"/>
      <c r="E486" s="465"/>
      <c r="F486" s="149"/>
      <c r="G486" s="149"/>
      <c r="H486" s="557"/>
      <c r="I486" s="465"/>
      <c r="J486" s="149"/>
      <c r="K486" s="149"/>
      <c r="L486" s="465"/>
      <c r="M486" s="149"/>
      <c r="N486" s="149"/>
      <c r="O486" s="397" t="str">
        <f t="shared" si="16"/>
        <v/>
      </c>
      <c r="P486" s="397" t="str">
        <f t="shared" si="17"/>
        <v/>
      </c>
      <c r="Q486" s="425"/>
    </row>
    <row r="487" hidden="1" customHeight="1" spans="1:17">
      <c r="A487" s="390">
        <v>480</v>
      </c>
      <c r="B487" s="555"/>
      <c r="C487" s="555"/>
      <c r="D487" s="556"/>
      <c r="E487" s="465"/>
      <c r="F487" s="149"/>
      <c r="G487" s="558"/>
      <c r="H487" s="557"/>
      <c r="I487" s="465"/>
      <c r="J487" s="149"/>
      <c r="K487" s="558"/>
      <c r="L487" s="465"/>
      <c r="M487" s="149"/>
      <c r="N487" s="558"/>
      <c r="O487" s="397" t="str">
        <f t="shared" si="16"/>
        <v/>
      </c>
      <c r="P487" s="397" t="str">
        <f t="shared" si="17"/>
        <v/>
      </c>
      <c r="Q487" s="425"/>
    </row>
    <row r="488" hidden="1" customHeight="1" spans="1:17">
      <c r="A488" s="390">
        <v>481</v>
      </c>
      <c r="B488" s="555"/>
      <c r="C488" s="555"/>
      <c r="D488" s="556"/>
      <c r="E488" s="465"/>
      <c r="F488" s="149"/>
      <c r="G488" s="558"/>
      <c r="H488" s="557"/>
      <c r="I488" s="465"/>
      <c r="J488" s="149"/>
      <c r="K488" s="558"/>
      <c r="L488" s="465"/>
      <c r="M488" s="149"/>
      <c r="N488" s="558"/>
      <c r="O488" s="397" t="str">
        <f t="shared" si="16"/>
        <v/>
      </c>
      <c r="P488" s="397" t="str">
        <f t="shared" si="17"/>
        <v/>
      </c>
      <c r="Q488" s="425"/>
    </row>
    <row r="489" hidden="1" customHeight="1" spans="1:17">
      <c r="A489" s="390">
        <v>482</v>
      </c>
      <c r="B489" s="555"/>
      <c r="C489" s="555"/>
      <c r="D489" s="556"/>
      <c r="E489" s="465"/>
      <c r="F489" s="149"/>
      <c r="G489" s="149"/>
      <c r="H489" s="557"/>
      <c r="I489" s="465"/>
      <c r="J489" s="149"/>
      <c r="K489" s="149"/>
      <c r="L489" s="465"/>
      <c r="M489" s="149"/>
      <c r="N489" s="149"/>
      <c r="O489" s="397" t="str">
        <f t="shared" si="16"/>
        <v/>
      </c>
      <c r="P489" s="397" t="str">
        <f t="shared" si="17"/>
        <v/>
      </c>
      <c r="Q489" s="425"/>
    </row>
    <row r="490" hidden="1" customHeight="1" spans="1:17">
      <c r="A490" s="390">
        <v>483</v>
      </c>
      <c r="B490" s="555"/>
      <c r="C490" s="555"/>
      <c r="D490" s="556"/>
      <c r="E490" s="465"/>
      <c r="F490" s="149"/>
      <c r="G490" s="149"/>
      <c r="H490" s="557"/>
      <c r="I490" s="465"/>
      <c r="J490" s="149"/>
      <c r="K490" s="149"/>
      <c r="L490" s="465"/>
      <c r="M490" s="149"/>
      <c r="N490" s="149"/>
      <c r="O490" s="397" t="str">
        <f t="shared" si="16"/>
        <v/>
      </c>
      <c r="P490" s="397" t="str">
        <f t="shared" si="17"/>
        <v/>
      </c>
      <c r="Q490" s="425"/>
    </row>
    <row r="491" hidden="1" customHeight="1" spans="1:17">
      <c r="A491" s="390">
        <v>484</v>
      </c>
      <c r="B491" s="555"/>
      <c r="C491" s="555"/>
      <c r="D491" s="556"/>
      <c r="E491" s="465"/>
      <c r="F491" s="149"/>
      <c r="G491" s="149"/>
      <c r="H491" s="557"/>
      <c r="I491" s="465"/>
      <c r="J491" s="149"/>
      <c r="K491" s="149"/>
      <c r="L491" s="465"/>
      <c r="M491" s="149"/>
      <c r="N491" s="149"/>
      <c r="O491" s="397" t="str">
        <f t="shared" si="16"/>
        <v/>
      </c>
      <c r="P491" s="397" t="str">
        <f t="shared" si="17"/>
        <v/>
      </c>
      <c r="Q491" s="425"/>
    </row>
    <row r="492" hidden="1" customHeight="1" spans="1:17">
      <c r="A492" s="390">
        <v>485</v>
      </c>
      <c r="B492" s="555"/>
      <c r="C492" s="555"/>
      <c r="D492" s="556"/>
      <c r="E492" s="465"/>
      <c r="F492" s="149"/>
      <c r="G492" s="149"/>
      <c r="H492" s="557"/>
      <c r="I492" s="465"/>
      <c r="J492" s="149"/>
      <c r="K492" s="149"/>
      <c r="L492" s="465"/>
      <c r="M492" s="149"/>
      <c r="N492" s="149"/>
      <c r="O492" s="397" t="str">
        <f t="shared" si="16"/>
        <v/>
      </c>
      <c r="P492" s="397" t="str">
        <f t="shared" si="17"/>
        <v/>
      </c>
      <c r="Q492" s="425"/>
    </row>
    <row r="493" hidden="1" customHeight="1" spans="1:17">
      <c r="A493" s="390">
        <v>486</v>
      </c>
      <c r="B493" s="555"/>
      <c r="C493" s="555"/>
      <c r="D493" s="556"/>
      <c r="E493" s="465"/>
      <c r="F493" s="558"/>
      <c r="G493" s="558"/>
      <c r="H493" s="557"/>
      <c r="I493" s="465"/>
      <c r="J493" s="558"/>
      <c r="K493" s="558"/>
      <c r="L493" s="465"/>
      <c r="M493" s="558"/>
      <c r="N493" s="558"/>
      <c r="O493" s="397" t="str">
        <f t="shared" si="16"/>
        <v/>
      </c>
      <c r="P493" s="397" t="str">
        <f t="shared" si="17"/>
        <v/>
      </c>
      <c r="Q493" s="425"/>
    </row>
    <row r="494" hidden="1" customHeight="1" spans="1:17">
      <c r="A494" s="390">
        <v>487</v>
      </c>
      <c r="B494" s="555"/>
      <c r="C494" s="555"/>
      <c r="D494" s="556"/>
      <c r="E494" s="465"/>
      <c r="F494" s="149"/>
      <c r="G494" s="149"/>
      <c r="H494" s="557"/>
      <c r="I494" s="465"/>
      <c r="J494" s="149"/>
      <c r="K494" s="149"/>
      <c r="L494" s="465"/>
      <c r="M494" s="149"/>
      <c r="N494" s="149"/>
      <c r="O494" s="397" t="str">
        <f t="shared" si="16"/>
        <v/>
      </c>
      <c r="P494" s="397" t="str">
        <f t="shared" si="17"/>
        <v/>
      </c>
      <c r="Q494" s="425"/>
    </row>
    <row r="495" hidden="1" customHeight="1" spans="1:17">
      <c r="A495" s="390">
        <v>488</v>
      </c>
      <c r="B495" s="555"/>
      <c r="C495" s="555"/>
      <c r="D495" s="556"/>
      <c r="E495" s="465"/>
      <c r="F495" s="149"/>
      <c r="G495" s="149"/>
      <c r="H495" s="557"/>
      <c r="I495" s="465"/>
      <c r="J495" s="149"/>
      <c r="K495" s="149"/>
      <c r="L495" s="465"/>
      <c r="M495" s="149"/>
      <c r="N495" s="149"/>
      <c r="O495" s="397" t="str">
        <f t="shared" si="16"/>
        <v/>
      </c>
      <c r="P495" s="397" t="str">
        <f t="shared" si="17"/>
        <v/>
      </c>
      <c r="Q495" s="425"/>
    </row>
    <row r="496" hidden="1" customHeight="1" spans="1:17">
      <c r="A496" s="390">
        <v>489</v>
      </c>
      <c r="B496" s="555"/>
      <c r="C496" s="555"/>
      <c r="D496" s="556"/>
      <c r="E496" s="465"/>
      <c r="F496" s="149"/>
      <c r="G496" s="558"/>
      <c r="H496" s="557"/>
      <c r="I496" s="465"/>
      <c r="J496" s="149"/>
      <c r="K496" s="558"/>
      <c r="L496" s="465"/>
      <c r="M496" s="149"/>
      <c r="N496" s="558"/>
      <c r="O496" s="397" t="str">
        <f t="shared" si="16"/>
        <v/>
      </c>
      <c r="P496" s="397" t="str">
        <f t="shared" si="17"/>
        <v/>
      </c>
      <c r="Q496" s="425"/>
    </row>
    <row r="497" hidden="1" customHeight="1" spans="1:17">
      <c r="A497" s="390">
        <v>490</v>
      </c>
      <c r="B497" s="555"/>
      <c r="C497" s="555"/>
      <c r="D497" s="556"/>
      <c r="E497" s="465"/>
      <c r="F497" s="149"/>
      <c r="G497" s="149"/>
      <c r="H497" s="557"/>
      <c r="I497" s="465"/>
      <c r="J497" s="149"/>
      <c r="K497" s="149"/>
      <c r="L497" s="465"/>
      <c r="M497" s="149"/>
      <c r="N497" s="149"/>
      <c r="O497" s="397" t="str">
        <f t="shared" si="16"/>
        <v/>
      </c>
      <c r="P497" s="397" t="str">
        <f t="shared" si="17"/>
        <v/>
      </c>
      <c r="Q497" s="425"/>
    </row>
    <row r="498" hidden="1" customHeight="1" spans="1:17">
      <c r="A498" s="390">
        <v>491</v>
      </c>
      <c r="B498" s="555"/>
      <c r="C498" s="555"/>
      <c r="D498" s="556"/>
      <c r="E498" s="465"/>
      <c r="F498" s="149"/>
      <c r="G498" s="149"/>
      <c r="H498" s="557"/>
      <c r="I498" s="465"/>
      <c r="J498" s="149"/>
      <c r="K498" s="149"/>
      <c r="L498" s="465"/>
      <c r="M498" s="149"/>
      <c r="N498" s="149"/>
      <c r="O498" s="397" t="str">
        <f t="shared" si="16"/>
        <v/>
      </c>
      <c r="P498" s="397" t="str">
        <f t="shared" si="17"/>
        <v/>
      </c>
      <c r="Q498" s="425"/>
    </row>
    <row r="499" hidden="1" customHeight="1" spans="1:17">
      <c r="A499" s="390">
        <v>492</v>
      </c>
      <c r="B499" s="555"/>
      <c r="C499" s="555"/>
      <c r="D499" s="556"/>
      <c r="E499" s="465"/>
      <c r="F499" s="149"/>
      <c r="G499" s="149"/>
      <c r="H499" s="557"/>
      <c r="I499" s="465"/>
      <c r="J499" s="149"/>
      <c r="K499" s="149"/>
      <c r="L499" s="465"/>
      <c r="M499" s="149"/>
      <c r="N499" s="149"/>
      <c r="O499" s="397" t="str">
        <f t="shared" si="16"/>
        <v/>
      </c>
      <c r="P499" s="397" t="str">
        <f t="shared" si="17"/>
        <v/>
      </c>
      <c r="Q499" s="425"/>
    </row>
    <row r="500" hidden="1" customHeight="1" spans="1:17">
      <c r="A500" s="390">
        <v>493</v>
      </c>
      <c r="B500" s="555"/>
      <c r="C500" s="555"/>
      <c r="D500" s="556"/>
      <c r="E500" s="465"/>
      <c r="F500" s="149"/>
      <c r="G500" s="149"/>
      <c r="H500" s="557"/>
      <c r="I500" s="465"/>
      <c r="J500" s="149"/>
      <c r="K500" s="149"/>
      <c r="L500" s="465"/>
      <c r="M500" s="149"/>
      <c r="N500" s="149"/>
      <c r="O500" s="397" t="str">
        <f t="shared" si="16"/>
        <v/>
      </c>
      <c r="P500" s="397" t="str">
        <f t="shared" si="17"/>
        <v/>
      </c>
      <c r="Q500" s="425"/>
    </row>
    <row r="501" hidden="1" customHeight="1" spans="1:17">
      <c r="A501" s="390">
        <v>494</v>
      </c>
      <c r="B501" s="555"/>
      <c r="C501" s="555"/>
      <c r="D501" s="556"/>
      <c r="E501" s="465"/>
      <c r="F501" s="149"/>
      <c r="G501" s="149"/>
      <c r="H501" s="557"/>
      <c r="I501" s="465"/>
      <c r="J501" s="149"/>
      <c r="K501" s="149"/>
      <c r="L501" s="465"/>
      <c r="M501" s="149"/>
      <c r="N501" s="149"/>
      <c r="O501" s="397" t="str">
        <f t="shared" si="16"/>
        <v/>
      </c>
      <c r="P501" s="397" t="str">
        <f t="shared" si="17"/>
        <v/>
      </c>
      <c r="Q501" s="425"/>
    </row>
    <row r="502" hidden="1" customHeight="1" spans="1:17">
      <c r="A502" s="390">
        <v>495</v>
      </c>
      <c r="B502" s="555"/>
      <c r="C502" s="555"/>
      <c r="D502" s="556"/>
      <c r="E502" s="465"/>
      <c r="F502" s="149"/>
      <c r="G502" s="149"/>
      <c r="H502" s="557"/>
      <c r="I502" s="465"/>
      <c r="J502" s="149"/>
      <c r="K502" s="149"/>
      <c r="L502" s="465"/>
      <c r="M502" s="149"/>
      <c r="N502" s="149"/>
      <c r="O502" s="397" t="str">
        <f t="shared" si="16"/>
        <v/>
      </c>
      <c r="P502" s="397" t="str">
        <f t="shared" si="17"/>
        <v/>
      </c>
      <c r="Q502" s="425"/>
    </row>
    <row r="503" hidden="1" customHeight="1" spans="1:17">
      <c r="A503" s="390">
        <v>496</v>
      </c>
      <c r="B503" s="555"/>
      <c r="C503" s="555"/>
      <c r="D503" s="556"/>
      <c r="E503" s="465"/>
      <c r="F503" s="149"/>
      <c r="G503" s="149"/>
      <c r="H503" s="557"/>
      <c r="I503" s="465"/>
      <c r="J503" s="149"/>
      <c r="K503" s="149"/>
      <c r="L503" s="465"/>
      <c r="M503" s="149"/>
      <c r="N503" s="149"/>
      <c r="O503" s="397" t="str">
        <f t="shared" si="16"/>
        <v/>
      </c>
      <c r="P503" s="397" t="str">
        <f t="shared" si="17"/>
        <v/>
      </c>
      <c r="Q503" s="425"/>
    </row>
    <row r="504" hidden="1" customHeight="1" spans="1:17">
      <c r="A504" s="390">
        <v>497</v>
      </c>
      <c r="B504" s="555"/>
      <c r="C504" s="555"/>
      <c r="D504" s="556"/>
      <c r="E504" s="465"/>
      <c r="F504" s="149"/>
      <c r="G504" s="149"/>
      <c r="H504" s="557"/>
      <c r="I504" s="465"/>
      <c r="J504" s="149"/>
      <c r="K504" s="149"/>
      <c r="L504" s="465"/>
      <c r="M504" s="149"/>
      <c r="N504" s="149"/>
      <c r="O504" s="397" t="str">
        <f t="shared" si="16"/>
        <v/>
      </c>
      <c r="P504" s="397" t="str">
        <f t="shared" si="17"/>
        <v/>
      </c>
      <c r="Q504" s="425"/>
    </row>
    <row r="505" hidden="1" customHeight="1" spans="1:17">
      <c r="A505" s="390">
        <v>498</v>
      </c>
      <c r="B505" s="555"/>
      <c r="C505" s="555"/>
      <c r="D505" s="556"/>
      <c r="E505" s="465"/>
      <c r="F505" s="149"/>
      <c r="G505" s="149"/>
      <c r="H505" s="557"/>
      <c r="I505" s="465"/>
      <c r="J505" s="149"/>
      <c r="K505" s="149"/>
      <c r="L505" s="465"/>
      <c r="M505" s="149"/>
      <c r="N505" s="149"/>
      <c r="O505" s="397" t="str">
        <f t="shared" si="16"/>
        <v/>
      </c>
      <c r="P505" s="397" t="str">
        <f t="shared" si="17"/>
        <v/>
      </c>
      <c r="Q505" s="425"/>
    </row>
    <row r="506" hidden="1" customHeight="1" spans="1:17">
      <c r="A506" s="390">
        <v>499</v>
      </c>
      <c r="B506" s="555"/>
      <c r="C506" s="555"/>
      <c r="D506" s="556"/>
      <c r="E506" s="465"/>
      <c r="F506" s="149"/>
      <c r="G506" s="149"/>
      <c r="H506" s="557"/>
      <c r="I506" s="465"/>
      <c r="J506" s="149"/>
      <c r="K506" s="149"/>
      <c r="L506" s="465"/>
      <c r="M506" s="149"/>
      <c r="N506" s="149"/>
      <c r="O506" s="397" t="str">
        <f t="shared" si="16"/>
        <v/>
      </c>
      <c r="P506" s="397" t="str">
        <f t="shared" si="17"/>
        <v/>
      </c>
      <c r="Q506" s="425"/>
    </row>
    <row r="507" hidden="1" customHeight="1" spans="1:17">
      <c r="A507" s="390">
        <v>500</v>
      </c>
      <c r="B507" s="555"/>
      <c r="C507" s="555"/>
      <c r="D507" s="556"/>
      <c r="E507" s="465"/>
      <c r="F507" s="149"/>
      <c r="G507" s="149"/>
      <c r="H507" s="557"/>
      <c r="I507" s="465"/>
      <c r="J507" s="149"/>
      <c r="K507" s="149"/>
      <c r="L507" s="465"/>
      <c r="M507" s="149"/>
      <c r="N507" s="149"/>
      <c r="O507" s="397" t="str">
        <f t="shared" si="16"/>
        <v/>
      </c>
      <c r="P507" s="397" t="str">
        <f t="shared" si="17"/>
        <v/>
      </c>
      <c r="Q507" s="425"/>
    </row>
    <row r="508" hidden="1" customHeight="1" spans="1:17">
      <c r="A508" s="390">
        <v>501</v>
      </c>
      <c r="B508" s="555"/>
      <c r="C508" s="555"/>
      <c r="D508" s="556"/>
      <c r="E508" s="465"/>
      <c r="F508" s="149"/>
      <c r="G508" s="149"/>
      <c r="H508" s="557"/>
      <c r="I508" s="465"/>
      <c r="J508" s="149"/>
      <c r="K508" s="149"/>
      <c r="L508" s="465"/>
      <c r="M508" s="149"/>
      <c r="N508" s="149"/>
      <c r="O508" s="397" t="str">
        <f t="shared" si="16"/>
        <v/>
      </c>
      <c r="P508" s="397" t="str">
        <f t="shared" si="17"/>
        <v/>
      </c>
      <c r="Q508" s="425"/>
    </row>
    <row r="509" hidden="1" customHeight="1" spans="1:17">
      <c r="A509" s="390">
        <v>502</v>
      </c>
      <c r="B509" s="555"/>
      <c r="C509" s="555"/>
      <c r="D509" s="556"/>
      <c r="E509" s="465"/>
      <c r="F509" s="149"/>
      <c r="G509" s="149"/>
      <c r="H509" s="557"/>
      <c r="I509" s="465"/>
      <c r="J509" s="149"/>
      <c r="K509" s="149"/>
      <c r="L509" s="465"/>
      <c r="M509" s="149"/>
      <c r="N509" s="149"/>
      <c r="O509" s="397" t="str">
        <f t="shared" si="16"/>
        <v/>
      </c>
      <c r="P509" s="397" t="str">
        <f t="shared" si="17"/>
        <v/>
      </c>
      <c r="Q509" s="425"/>
    </row>
    <row r="510" hidden="1" customHeight="1" spans="1:17">
      <c r="A510" s="390">
        <v>503</v>
      </c>
      <c r="B510" s="555"/>
      <c r="C510" s="555"/>
      <c r="D510" s="556"/>
      <c r="E510" s="465"/>
      <c r="F510" s="149"/>
      <c r="G510" s="149"/>
      <c r="H510" s="557"/>
      <c r="I510" s="465"/>
      <c r="J510" s="149"/>
      <c r="K510" s="149"/>
      <c r="L510" s="465"/>
      <c r="M510" s="149"/>
      <c r="N510" s="149"/>
      <c r="O510" s="397" t="str">
        <f t="shared" si="16"/>
        <v/>
      </c>
      <c r="P510" s="397" t="str">
        <f t="shared" si="17"/>
        <v/>
      </c>
      <c r="Q510" s="425"/>
    </row>
    <row r="511" hidden="1" customHeight="1" spans="1:17">
      <c r="A511" s="390">
        <v>504</v>
      </c>
      <c r="B511" s="555"/>
      <c r="C511" s="555"/>
      <c r="D511" s="556"/>
      <c r="E511" s="465"/>
      <c r="F511" s="149"/>
      <c r="G511" s="149"/>
      <c r="H511" s="557"/>
      <c r="I511" s="465"/>
      <c r="J511" s="149"/>
      <c r="K511" s="149"/>
      <c r="L511" s="465"/>
      <c r="M511" s="149"/>
      <c r="N511" s="149"/>
      <c r="O511" s="397" t="str">
        <f t="shared" si="16"/>
        <v/>
      </c>
      <c r="P511" s="397" t="str">
        <f t="shared" si="17"/>
        <v/>
      </c>
      <c r="Q511" s="425"/>
    </row>
    <row r="512" hidden="1" customHeight="1" spans="1:17">
      <c r="A512" s="390">
        <v>505</v>
      </c>
      <c r="B512" s="555"/>
      <c r="C512" s="555"/>
      <c r="D512" s="556"/>
      <c r="E512" s="465"/>
      <c r="F512" s="149"/>
      <c r="G512" s="149"/>
      <c r="H512" s="557"/>
      <c r="I512" s="465"/>
      <c r="J512" s="149"/>
      <c r="K512" s="149"/>
      <c r="L512" s="465"/>
      <c r="M512" s="149"/>
      <c r="N512" s="149"/>
      <c r="O512" s="397" t="str">
        <f t="shared" si="16"/>
        <v/>
      </c>
      <c r="P512" s="397" t="str">
        <f t="shared" si="17"/>
        <v/>
      </c>
      <c r="Q512" s="425"/>
    </row>
    <row r="513" hidden="1" customHeight="1" spans="1:17">
      <c r="A513" s="390">
        <v>506</v>
      </c>
      <c r="B513" s="555"/>
      <c r="C513" s="555"/>
      <c r="D513" s="556"/>
      <c r="E513" s="465"/>
      <c r="F513" s="149"/>
      <c r="G513" s="149"/>
      <c r="H513" s="557"/>
      <c r="I513" s="465"/>
      <c r="J513" s="149"/>
      <c r="K513" s="149"/>
      <c r="L513" s="465"/>
      <c r="M513" s="149"/>
      <c r="N513" s="149"/>
      <c r="O513" s="397" t="str">
        <f t="shared" si="16"/>
        <v/>
      </c>
      <c r="P513" s="397" t="str">
        <f t="shared" si="17"/>
        <v/>
      </c>
      <c r="Q513" s="425"/>
    </row>
    <row r="514" hidden="1" customHeight="1" spans="1:17">
      <c r="A514" s="390">
        <v>507</v>
      </c>
      <c r="B514" s="555"/>
      <c r="C514" s="555"/>
      <c r="D514" s="556"/>
      <c r="E514" s="465"/>
      <c r="F514" s="558"/>
      <c r="G514" s="558"/>
      <c r="H514" s="557"/>
      <c r="I514" s="465"/>
      <c r="J514" s="558"/>
      <c r="K514" s="558"/>
      <c r="L514" s="465"/>
      <c r="M514" s="558"/>
      <c r="N514" s="558"/>
      <c r="O514" s="397" t="str">
        <f t="shared" si="16"/>
        <v/>
      </c>
      <c r="P514" s="397" t="str">
        <f t="shared" si="17"/>
        <v/>
      </c>
      <c r="Q514" s="425"/>
    </row>
    <row r="515" hidden="1" customHeight="1" spans="1:17">
      <c r="A515" s="390">
        <v>508</v>
      </c>
      <c r="B515" s="555"/>
      <c r="C515" s="555"/>
      <c r="D515" s="556"/>
      <c r="E515" s="465"/>
      <c r="F515" s="149"/>
      <c r="G515" s="149"/>
      <c r="H515" s="557"/>
      <c r="I515" s="465"/>
      <c r="J515" s="149"/>
      <c r="K515" s="149"/>
      <c r="L515" s="465"/>
      <c r="M515" s="149"/>
      <c r="N515" s="149"/>
      <c r="O515" s="397" t="str">
        <f t="shared" si="16"/>
        <v/>
      </c>
      <c r="P515" s="397" t="str">
        <f t="shared" si="17"/>
        <v/>
      </c>
      <c r="Q515" s="425"/>
    </row>
    <row r="516" hidden="1" customHeight="1" spans="1:17">
      <c r="A516" s="390">
        <v>509</v>
      </c>
      <c r="B516" s="555"/>
      <c r="C516" s="555"/>
      <c r="D516" s="556"/>
      <c r="E516" s="465"/>
      <c r="F516" s="149"/>
      <c r="G516" s="149"/>
      <c r="H516" s="557"/>
      <c r="I516" s="465"/>
      <c r="J516" s="149"/>
      <c r="K516" s="149"/>
      <c r="L516" s="465"/>
      <c r="M516" s="149"/>
      <c r="N516" s="149"/>
      <c r="O516" s="397" t="str">
        <f t="shared" si="16"/>
        <v/>
      </c>
      <c r="P516" s="397" t="str">
        <f t="shared" si="17"/>
        <v/>
      </c>
      <c r="Q516" s="425"/>
    </row>
    <row r="517" hidden="1" customHeight="1" spans="1:17">
      <c r="A517" s="390">
        <v>510</v>
      </c>
      <c r="B517" s="555"/>
      <c r="C517" s="555"/>
      <c r="D517" s="556"/>
      <c r="E517" s="465"/>
      <c r="F517" s="149"/>
      <c r="G517" s="149"/>
      <c r="H517" s="557"/>
      <c r="I517" s="465"/>
      <c r="J517" s="149"/>
      <c r="K517" s="149"/>
      <c r="L517" s="465"/>
      <c r="M517" s="149"/>
      <c r="N517" s="149"/>
      <c r="O517" s="397" t="str">
        <f t="shared" si="16"/>
        <v/>
      </c>
      <c r="P517" s="397" t="str">
        <f t="shared" si="17"/>
        <v/>
      </c>
      <c r="Q517" s="425"/>
    </row>
    <row r="518" hidden="1" customHeight="1" spans="1:17">
      <c r="A518" s="390">
        <v>511</v>
      </c>
      <c r="B518" s="555"/>
      <c r="C518" s="555"/>
      <c r="D518" s="556"/>
      <c r="E518" s="465"/>
      <c r="F518" s="149"/>
      <c r="G518" s="149"/>
      <c r="H518" s="557"/>
      <c r="I518" s="465"/>
      <c r="J518" s="149"/>
      <c r="K518" s="149"/>
      <c r="L518" s="465"/>
      <c r="M518" s="149"/>
      <c r="N518" s="149"/>
      <c r="O518" s="397" t="str">
        <f t="shared" si="16"/>
        <v/>
      </c>
      <c r="P518" s="397" t="str">
        <f t="shared" si="17"/>
        <v/>
      </c>
      <c r="Q518" s="425"/>
    </row>
    <row r="519" hidden="1" customHeight="1" spans="1:17">
      <c r="A519" s="390">
        <v>512</v>
      </c>
      <c r="B519" s="555"/>
      <c r="C519" s="555"/>
      <c r="D519" s="556"/>
      <c r="E519" s="465"/>
      <c r="F519" s="149"/>
      <c r="G519" s="149"/>
      <c r="H519" s="557"/>
      <c r="I519" s="465"/>
      <c r="J519" s="149"/>
      <c r="K519" s="149"/>
      <c r="L519" s="465"/>
      <c r="M519" s="149"/>
      <c r="N519" s="149"/>
      <c r="O519" s="397" t="str">
        <f t="shared" si="16"/>
        <v/>
      </c>
      <c r="P519" s="397" t="str">
        <f t="shared" si="17"/>
        <v/>
      </c>
      <c r="Q519" s="425"/>
    </row>
    <row r="520" hidden="1" customHeight="1" spans="1:17">
      <c r="A520" s="390">
        <v>513</v>
      </c>
      <c r="B520" s="555"/>
      <c r="C520" s="555"/>
      <c r="D520" s="556"/>
      <c r="E520" s="465"/>
      <c r="F520" s="149"/>
      <c r="G520" s="149"/>
      <c r="H520" s="557"/>
      <c r="I520" s="465"/>
      <c r="J520" s="149"/>
      <c r="K520" s="149"/>
      <c r="L520" s="465"/>
      <c r="M520" s="149"/>
      <c r="N520" s="149"/>
      <c r="O520" s="397" t="str">
        <f t="shared" si="16"/>
        <v/>
      </c>
      <c r="P520" s="397" t="str">
        <f t="shared" si="17"/>
        <v/>
      </c>
      <c r="Q520" s="425"/>
    </row>
    <row r="521" hidden="1" customHeight="1" spans="1:17">
      <c r="A521" s="390">
        <v>514</v>
      </c>
      <c r="B521" s="555"/>
      <c r="C521" s="555"/>
      <c r="D521" s="556"/>
      <c r="E521" s="465"/>
      <c r="F521" s="149"/>
      <c r="G521" s="149"/>
      <c r="H521" s="557"/>
      <c r="I521" s="465"/>
      <c r="J521" s="149"/>
      <c r="K521" s="149"/>
      <c r="L521" s="465"/>
      <c r="M521" s="149"/>
      <c r="N521" s="149"/>
      <c r="O521" s="397" t="str">
        <f t="shared" si="16"/>
        <v/>
      </c>
      <c r="P521" s="397" t="str">
        <f t="shared" si="17"/>
        <v/>
      </c>
      <c r="Q521" s="425"/>
    </row>
    <row r="522" hidden="1" customHeight="1" spans="1:17">
      <c r="A522" s="390">
        <v>515</v>
      </c>
      <c r="B522" s="555"/>
      <c r="C522" s="555"/>
      <c r="D522" s="556"/>
      <c r="E522" s="465"/>
      <c r="F522" s="149"/>
      <c r="G522" s="149"/>
      <c r="H522" s="557"/>
      <c r="I522" s="465"/>
      <c r="J522" s="149"/>
      <c r="K522" s="149"/>
      <c r="L522" s="465"/>
      <c r="M522" s="149"/>
      <c r="N522" s="149"/>
      <c r="O522" s="397" t="str">
        <f t="shared" si="16"/>
        <v/>
      </c>
      <c r="P522" s="397" t="str">
        <f t="shared" si="17"/>
        <v/>
      </c>
      <c r="Q522" s="425"/>
    </row>
    <row r="523" hidden="1" customHeight="1" spans="1:17">
      <c r="A523" s="390">
        <v>516</v>
      </c>
      <c r="B523" s="555"/>
      <c r="C523" s="555"/>
      <c r="D523" s="556"/>
      <c r="E523" s="465"/>
      <c r="F523" s="149"/>
      <c r="G523" s="149"/>
      <c r="H523" s="557"/>
      <c r="I523" s="465"/>
      <c r="J523" s="149"/>
      <c r="K523" s="149"/>
      <c r="L523" s="465"/>
      <c r="M523" s="149"/>
      <c r="N523" s="149"/>
      <c r="O523" s="397" t="str">
        <f t="shared" si="16"/>
        <v/>
      </c>
      <c r="P523" s="397" t="str">
        <f t="shared" si="17"/>
        <v/>
      </c>
      <c r="Q523" s="425"/>
    </row>
    <row r="524" hidden="1" customHeight="1" spans="1:17">
      <c r="A524" s="390">
        <v>517</v>
      </c>
      <c r="B524" s="555"/>
      <c r="C524" s="555"/>
      <c r="D524" s="556"/>
      <c r="E524" s="465"/>
      <c r="F524" s="149"/>
      <c r="G524" s="149"/>
      <c r="H524" s="557"/>
      <c r="I524" s="465"/>
      <c r="J524" s="149"/>
      <c r="K524" s="149"/>
      <c r="L524" s="465"/>
      <c r="M524" s="149"/>
      <c r="N524" s="149"/>
      <c r="O524" s="397" t="str">
        <f t="shared" si="16"/>
        <v/>
      </c>
      <c r="P524" s="397" t="str">
        <f t="shared" si="17"/>
        <v/>
      </c>
      <c r="Q524" s="425"/>
    </row>
    <row r="525" hidden="1" customHeight="1" spans="1:17">
      <c r="A525" s="390">
        <v>518</v>
      </c>
      <c r="B525" s="555"/>
      <c r="C525" s="555"/>
      <c r="D525" s="556"/>
      <c r="E525" s="465"/>
      <c r="F525" s="149"/>
      <c r="G525" s="149"/>
      <c r="H525" s="557"/>
      <c r="I525" s="465"/>
      <c r="J525" s="149"/>
      <c r="K525" s="149"/>
      <c r="L525" s="465"/>
      <c r="M525" s="149"/>
      <c r="N525" s="149"/>
      <c r="O525" s="397" t="str">
        <f t="shared" si="16"/>
        <v/>
      </c>
      <c r="P525" s="397" t="str">
        <f t="shared" si="17"/>
        <v/>
      </c>
      <c r="Q525" s="425"/>
    </row>
    <row r="526" hidden="1" customHeight="1" spans="1:17">
      <c r="A526" s="390">
        <v>519</v>
      </c>
      <c r="B526" s="555"/>
      <c r="C526" s="555"/>
      <c r="D526" s="556"/>
      <c r="E526" s="465"/>
      <c r="F526" s="149"/>
      <c r="G526" s="149"/>
      <c r="H526" s="557"/>
      <c r="I526" s="465"/>
      <c r="J526" s="149"/>
      <c r="K526" s="149"/>
      <c r="L526" s="465"/>
      <c r="M526" s="149"/>
      <c r="N526" s="149"/>
      <c r="O526" s="397" t="str">
        <f t="shared" si="16"/>
        <v/>
      </c>
      <c r="P526" s="397" t="str">
        <f t="shared" si="17"/>
        <v/>
      </c>
      <c r="Q526" s="425"/>
    </row>
    <row r="527" hidden="1" customHeight="1" spans="1:17">
      <c r="A527" s="390">
        <v>520</v>
      </c>
      <c r="B527" s="555"/>
      <c r="C527" s="555"/>
      <c r="D527" s="556"/>
      <c r="E527" s="465"/>
      <c r="F527" s="149"/>
      <c r="G527" s="149"/>
      <c r="H527" s="557"/>
      <c r="I527" s="465"/>
      <c r="J527" s="149"/>
      <c r="K527" s="149"/>
      <c r="L527" s="465"/>
      <c r="M527" s="149"/>
      <c r="N527" s="149"/>
      <c r="O527" s="397" t="str">
        <f t="shared" si="16"/>
        <v/>
      </c>
      <c r="P527" s="397" t="str">
        <f t="shared" si="17"/>
        <v/>
      </c>
      <c r="Q527" s="425"/>
    </row>
    <row r="528" hidden="1" customHeight="1" spans="1:17">
      <c r="A528" s="390">
        <v>521</v>
      </c>
      <c r="B528" s="555"/>
      <c r="C528" s="555"/>
      <c r="D528" s="556"/>
      <c r="E528" s="465"/>
      <c r="F528" s="149"/>
      <c r="G528" s="149"/>
      <c r="H528" s="557"/>
      <c r="I528" s="465"/>
      <c r="J528" s="149"/>
      <c r="K528" s="149"/>
      <c r="L528" s="465"/>
      <c r="M528" s="149"/>
      <c r="N528" s="149"/>
      <c r="O528" s="397" t="str">
        <f t="shared" si="16"/>
        <v/>
      </c>
      <c r="P528" s="397" t="str">
        <f t="shared" si="17"/>
        <v/>
      </c>
      <c r="Q528" s="425"/>
    </row>
    <row r="529" hidden="1" customHeight="1" spans="1:17">
      <c r="A529" s="390">
        <v>522</v>
      </c>
      <c r="B529" s="555"/>
      <c r="C529" s="555"/>
      <c r="D529" s="556"/>
      <c r="E529" s="465"/>
      <c r="F529" s="149"/>
      <c r="G529" s="149"/>
      <c r="H529" s="557"/>
      <c r="I529" s="465"/>
      <c r="J529" s="149"/>
      <c r="K529" s="149"/>
      <c r="L529" s="465"/>
      <c r="M529" s="149"/>
      <c r="N529" s="149"/>
      <c r="O529" s="397" t="str">
        <f t="shared" si="16"/>
        <v/>
      </c>
      <c r="P529" s="397" t="str">
        <f t="shared" si="17"/>
        <v/>
      </c>
      <c r="Q529" s="425"/>
    </row>
    <row r="530" hidden="1" customHeight="1" spans="1:17">
      <c r="A530" s="390">
        <v>523</v>
      </c>
      <c r="B530" s="555"/>
      <c r="C530" s="555"/>
      <c r="D530" s="556"/>
      <c r="E530" s="465"/>
      <c r="F530" s="149"/>
      <c r="G530" s="149"/>
      <c r="H530" s="557"/>
      <c r="I530" s="465"/>
      <c r="J530" s="149"/>
      <c r="K530" s="149"/>
      <c r="L530" s="465"/>
      <c r="M530" s="149"/>
      <c r="N530" s="149"/>
      <c r="O530" s="397" t="str">
        <f t="shared" si="16"/>
        <v/>
      </c>
      <c r="P530" s="397" t="str">
        <f t="shared" si="17"/>
        <v/>
      </c>
      <c r="Q530" s="425"/>
    </row>
    <row r="531" hidden="1" customHeight="1" spans="1:17">
      <c r="A531" s="390">
        <v>524</v>
      </c>
      <c r="B531" s="555"/>
      <c r="C531" s="555"/>
      <c r="D531" s="556"/>
      <c r="E531" s="465"/>
      <c r="F531" s="149"/>
      <c r="G531" s="149"/>
      <c r="H531" s="557"/>
      <c r="I531" s="465"/>
      <c r="J531" s="149"/>
      <c r="K531" s="149"/>
      <c r="L531" s="465"/>
      <c r="M531" s="149"/>
      <c r="N531" s="149"/>
      <c r="O531" s="397" t="str">
        <f t="shared" si="16"/>
        <v/>
      </c>
      <c r="P531" s="397" t="str">
        <f t="shared" si="17"/>
        <v/>
      </c>
      <c r="Q531" s="425"/>
    </row>
    <row r="532" hidden="1" customHeight="1" spans="1:17">
      <c r="A532" s="390">
        <v>525</v>
      </c>
      <c r="B532" s="555"/>
      <c r="C532" s="555"/>
      <c r="D532" s="556"/>
      <c r="E532" s="465"/>
      <c r="F532" s="149"/>
      <c r="G532" s="149"/>
      <c r="H532" s="557"/>
      <c r="I532" s="465"/>
      <c r="J532" s="149"/>
      <c r="K532" s="149"/>
      <c r="L532" s="465"/>
      <c r="M532" s="149"/>
      <c r="N532" s="149"/>
      <c r="O532" s="397" t="str">
        <f t="shared" ref="O532:O595" si="18">IF(K532=0,"",(N532-K532))</f>
        <v/>
      </c>
      <c r="P532" s="397" t="str">
        <f t="shared" ref="P532:P595" si="19">IF(K532=0,"",(N532-K532)/K532*100)</f>
        <v/>
      </c>
      <c r="Q532" s="425"/>
    </row>
    <row r="533" hidden="1" customHeight="1" spans="1:17">
      <c r="A533" s="390">
        <v>526</v>
      </c>
      <c r="B533" s="555"/>
      <c r="C533" s="555"/>
      <c r="D533" s="556"/>
      <c r="E533" s="465"/>
      <c r="F533" s="149"/>
      <c r="G533" s="149"/>
      <c r="H533" s="557"/>
      <c r="I533" s="465"/>
      <c r="J533" s="149"/>
      <c r="K533" s="149"/>
      <c r="L533" s="465"/>
      <c r="M533" s="149"/>
      <c r="N533" s="149"/>
      <c r="O533" s="397" t="str">
        <f t="shared" si="18"/>
        <v/>
      </c>
      <c r="P533" s="397" t="str">
        <f t="shared" si="19"/>
        <v/>
      </c>
      <c r="Q533" s="425"/>
    </row>
    <row r="534" hidden="1" customHeight="1" spans="1:17">
      <c r="A534" s="390">
        <v>527</v>
      </c>
      <c r="B534" s="555"/>
      <c r="C534" s="555"/>
      <c r="D534" s="556"/>
      <c r="E534" s="465"/>
      <c r="F534" s="149"/>
      <c r="G534" s="149"/>
      <c r="H534" s="557"/>
      <c r="I534" s="465"/>
      <c r="J534" s="149"/>
      <c r="K534" s="149"/>
      <c r="L534" s="465"/>
      <c r="M534" s="149"/>
      <c r="N534" s="149"/>
      <c r="O534" s="397" t="str">
        <f t="shared" si="18"/>
        <v/>
      </c>
      <c r="P534" s="397" t="str">
        <f t="shared" si="19"/>
        <v/>
      </c>
      <c r="Q534" s="425"/>
    </row>
    <row r="535" hidden="1" customHeight="1" spans="1:17">
      <c r="A535" s="390">
        <v>528</v>
      </c>
      <c r="B535" s="555"/>
      <c r="C535" s="555"/>
      <c r="D535" s="556"/>
      <c r="E535" s="465"/>
      <c r="F535" s="149"/>
      <c r="G535" s="149"/>
      <c r="H535" s="557"/>
      <c r="I535" s="465"/>
      <c r="J535" s="149"/>
      <c r="K535" s="149"/>
      <c r="L535" s="465"/>
      <c r="M535" s="149"/>
      <c r="N535" s="149"/>
      <c r="O535" s="397" t="str">
        <f t="shared" si="18"/>
        <v/>
      </c>
      <c r="P535" s="397" t="str">
        <f t="shared" si="19"/>
        <v/>
      </c>
      <c r="Q535" s="425"/>
    </row>
    <row r="536" hidden="1" customHeight="1" spans="1:17">
      <c r="A536" s="390">
        <v>529</v>
      </c>
      <c r="B536" s="555"/>
      <c r="C536" s="555"/>
      <c r="D536" s="556"/>
      <c r="E536" s="465"/>
      <c r="F536" s="149"/>
      <c r="G536" s="149"/>
      <c r="H536" s="557"/>
      <c r="I536" s="465"/>
      <c r="J536" s="149"/>
      <c r="K536" s="149"/>
      <c r="L536" s="465"/>
      <c r="M536" s="149"/>
      <c r="N536" s="149"/>
      <c r="O536" s="397" t="str">
        <f t="shared" si="18"/>
        <v/>
      </c>
      <c r="P536" s="397" t="str">
        <f t="shared" si="19"/>
        <v/>
      </c>
      <c r="Q536" s="425"/>
    </row>
    <row r="537" hidden="1" customHeight="1" spans="1:17">
      <c r="A537" s="390">
        <v>530</v>
      </c>
      <c r="B537" s="555"/>
      <c r="C537" s="555"/>
      <c r="D537" s="556"/>
      <c r="E537" s="465"/>
      <c r="F537" s="149"/>
      <c r="G537" s="149"/>
      <c r="H537" s="557"/>
      <c r="I537" s="465"/>
      <c r="J537" s="149"/>
      <c r="K537" s="149"/>
      <c r="L537" s="465"/>
      <c r="M537" s="149"/>
      <c r="N537" s="149"/>
      <c r="O537" s="397" t="str">
        <f t="shared" si="18"/>
        <v/>
      </c>
      <c r="P537" s="397" t="str">
        <f t="shared" si="19"/>
        <v/>
      </c>
      <c r="Q537" s="425"/>
    </row>
    <row r="538" hidden="1" customHeight="1" spans="1:17">
      <c r="A538" s="390">
        <v>531</v>
      </c>
      <c r="B538" s="555"/>
      <c r="C538" s="555"/>
      <c r="D538" s="556"/>
      <c r="E538" s="465"/>
      <c r="F538" s="149"/>
      <c r="G538" s="149"/>
      <c r="H538" s="557"/>
      <c r="I538" s="465"/>
      <c r="J538" s="149"/>
      <c r="K538" s="149"/>
      <c r="L538" s="465"/>
      <c r="M538" s="149"/>
      <c r="N538" s="149"/>
      <c r="O538" s="397" t="str">
        <f t="shared" si="18"/>
        <v/>
      </c>
      <c r="P538" s="397" t="str">
        <f t="shared" si="19"/>
        <v/>
      </c>
      <c r="Q538" s="425"/>
    </row>
    <row r="539" hidden="1" customHeight="1" spans="1:17">
      <c r="A539" s="390">
        <v>532</v>
      </c>
      <c r="B539" s="555"/>
      <c r="C539" s="555"/>
      <c r="D539" s="556"/>
      <c r="E539" s="465"/>
      <c r="F539" s="149"/>
      <c r="G539" s="149"/>
      <c r="H539" s="557"/>
      <c r="I539" s="465"/>
      <c r="J539" s="149"/>
      <c r="K539" s="149"/>
      <c r="L539" s="465"/>
      <c r="M539" s="149"/>
      <c r="N539" s="149"/>
      <c r="O539" s="397" t="str">
        <f t="shared" si="18"/>
        <v/>
      </c>
      <c r="P539" s="397" t="str">
        <f t="shared" si="19"/>
        <v/>
      </c>
      <c r="Q539" s="425"/>
    </row>
    <row r="540" hidden="1" customHeight="1" spans="1:17">
      <c r="A540" s="390">
        <v>533</v>
      </c>
      <c r="B540" s="555"/>
      <c r="C540" s="555"/>
      <c r="D540" s="556"/>
      <c r="E540" s="465"/>
      <c r="F540" s="149"/>
      <c r="G540" s="149"/>
      <c r="H540" s="557"/>
      <c r="I540" s="465"/>
      <c r="J540" s="149"/>
      <c r="K540" s="149"/>
      <c r="L540" s="465"/>
      <c r="M540" s="149"/>
      <c r="N540" s="149"/>
      <c r="O540" s="397" t="str">
        <f t="shared" si="18"/>
        <v/>
      </c>
      <c r="P540" s="397" t="str">
        <f t="shared" si="19"/>
        <v/>
      </c>
      <c r="Q540" s="425"/>
    </row>
    <row r="541" hidden="1" customHeight="1" spans="1:17">
      <c r="A541" s="390">
        <v>534</v>
      </c>
      <c r="B541" s="555"/>
      <c r="C541" s="555"/>
      <c r="D541" s="556"/>
      <c r="E541" s="465"/>
      <c r="F541" s="149"/>
      <c r="G541" s="149"/>
      <c r="H541" s="557"/>
      <c r="I541" s="465"/>
      <c r="J541" s="149"/>
      <c r="K541" s="149"/>
      <c r="L541" s="465"/>
      <c r="M541" s="149"/>
      <c r="N541" s="149"/>
      <c r="O541" s="397" t="str">
        <f t="shared" si="18"/>
        <v/>
      </c>
      <c r="P541" s="397" t="str">
        <f t="shared" si="19"/>
        <v/>
      </c>
      <c r="Q541" s="425"/>
    </row>
    <row r="542" hidden="1" customHeight="1" spans="1:17">
      <c r="A542" s="390">
        <v>535</v>
      </c>
      <c r="B542" s="555"/>
      <c r="C542" s="555"/>
      <c r="D542" s="556"/>
      <c r="E542" s="465"/>
      <c r="F542" s="149"/>
      <c r="G542" s="149"/>
      <c r="H542" s="557"/>
      <c r="I542" s="465"/>
      <c r="J542" s="149"/>
      <c r="K542" s="149"/>
      <c r="L542" s="465"/>
      <c r="M542" s="149"/>
      <c r="N542" s="149"/>
      <c r="O542" s="397" t="str">
        <f t="shared" si="18"/>
        <v/>
      </c>
      <c r="P542" s="397" t="str">
        <f t="shared" si="19"/>
        <v/>
      </c>
      <c r="Q542" s="425"/>
    </row>
    <row r="543" hidden="1" customHeight="1" spans="1:17">
      <c r="A543" s="390">
        <v>536</v>
      </c>
      <c r="B543" s="555"/>
      <c r="C543" s="555"/>
      <c r="D543" s="556"/>
      <c r="E543" s="465"/>
      <c r="F543" s="149"/>
      <c r="G543" s="149"/>
      <c r="H543" s="557"/>
      <c r="I543" s="465"/>
      <c r="J543" s="149"/>
      <c r="K543" s="149"/>
      <c r="L543" s="465"/>
      <c r="M543" s="149"/>
      <c r="N543" s="149"/>
      <c r="O543" s="397" t="str">
        <f t="shared" si="18"/>
        <v/>
      </c>
      <c r="P543" s="397" t="str">
        <f t="shared" si="19"/>
        <v/>
      </c>
      <c r="Q543" s="425"/>
    </row>
    <row r="544" hidden="1" customHeight="1" spans="1:17">
      <c r="A544" s="390">
        <v>537</v>
      </c>
      <c r="B544" s="555"/>
      <c r="C544" s="555"/>
      <c r="D544" s="556"/>
      <c r="E544" s="465"/>
      <c r="F544" s="149"/>
      <c r="G544" s="149"/>
      <c r="H544" s="557"/>
      <c r="I544" s="465"/>
      <c r="J544" s="149"/>
      <c r="K544" s="149"/>
      <c r="L544" s="465"/>
      <c r="M544" s="149"/>
      <c r="N544" s="149"/>
      <c r="O544" s="397" t="str">
        <f t="shared" si="18"/>
        <v/>
      </c>
      <c r="P544" s="397" t="str">
        <f t="shared" si="19"/>
        <v/>
      </c>
      <c r="Q544" s="425"/>
    </row>
    <row r="545" hidden="1" customHeight="1" spans="1:17">
      <c r="A545" s="390">
        <v>538</v>
      </c>
      <c r="B545" s="555"/>
      <c r="C545" s="555"/>
      <c r="D545" s="556"/>
      <c r="E545" s="465"/>
      <c r="F545" s="149"/>
      <c r="G545" s="149"/>
      <c r="H545" s="557"/>
      <c r="I545" s="465"/>
      <c r="J545" s="149"/>
      <c r="K545" s="149"/>
      <c r="L545" s="465"/>
      <c r="M545" s="149"/>
      <c r="N545" s="149"/>
      <c r="O545" s="397" t="str">
        <f t="shared" si="18"/>
        <v/>
      </c>
      <c r="P545" s="397" t="str">
        <f t="shared" si="19"/>
        <v/>
      </c>
      <c r="Q545" s="425"/>
    </row>
    <row r="546" hidden="1" customHeight="1" spans="1:17">
      <c r="A546" s="390">
        <v>539</v>
      </c>
      <c r="B546" s="555"/>
      <c r="C546" s="555"/>
      <c r="D546" s="556"/>
      <c r="E546" s="465"/>
      <c r="F546" s="149"/>
      <c r="G546" s="149"/>
      <c r="H546" s="557"/>
      <c r="I546" s="465"/>
      <c r="J546" s="149"/>
      <c r="K546" s="149"/>
      <c r="L546" s="465"/>
      <c r="M546" s="149"/>
      <c r="N546" s="149"/>
      <c r="O546" s="397" t="str">
        <f t="shared" si="18"/>
        <v/>
      </c>
      <c r="P546" s="397" t="str">
        <f t="shared" si="19"/>
        <v/>
      </c>
      <c r="Q546" s="425"/>
    </row>
    <row r="547" hidden="1" customHeight="1" spans="1:17">
      <c r="A547" s="390">
        <v>540</v>
      </c>
      <c r="B547" s="555"/>
      <c r="C547" s="555"/>
      <c r="D547" s="556"/>
      <c r="E547" s="465"/>
      <c r="F547" s="149"/>
      <c r="G547" s="149"/>
      <c r="H547" s="557"/>
      <c r="I547" s="465"/>
      <c r="J547" s="149"/>
      <c r="K547" s="149"/>
      <c r="L547" s="465"/>
      <c r="M547" s="149"/>
      <c r="N547" s="149"/>
      <c r="O547" s="397" t="str">
        <f t="shared" si="18"/>
        <v/>
      </c>
      <c r="P547" s="397" t="str">
        <f t="shared" si="19"/>
        <v/>
      </c>
      <c r="Q547" s="425"/>
    </row>
    <row r="548" hidden="1" customHeight="1" spans="1:17">
      <c r="A548" s="390">
        <v>541</v>
      </c>
      <c r="B548" s="555"/>
      <c r="C548" s="555"/>
      <c r="D548" s="556"/>
      <c r="E548" s="465"/>
      <c r="F548" s="149"/>
      <c r="G548" s="149"/>
      <c r="H548" s="557"/>
      <c r="I548" s="465"/>
      <c r="J548" s="149"/>
      <c r="K548" s="149"/>
      <c r="L548" s="465"/>
      <c r="M548" s="149"/>
      <c r="N548" s="149"/>
      <c r="O548" s="397" t="str">
        <f t="shared" si="18"/>
        <v/>
      </c>
      <c r="P548" s="397" t="str">
        <f t="shared" si="19"/>
        <v/>
      </c>
      <c r="Q548" s="425"/>
    </row>
    <row r="549" hidden="1" customHeight="1" spans="1:17">
      <c r="A549" s="390">
        <v>542</v>
      </c>
      <c r="B549" s="555"/>
      <c r="C549" s="555"/>
      <c r="D549" s="556"/>
      <c r="E549" s="465"/>
      <c r="F549" s="149"/>
      <c r="G549" s="149"/>
      <c r="H549" s="557"/>
      <c r="I549" s="465"/>
      <c r="J549" s="149"/>
      <c r="K549" s="149"/>
      <c r="L549" s="465"/>
      <c r="M549" s="149"/>
      <c r="N549" s="149"/>
      <c r="O549" s="397" t="str">
        <f t="shared" si="18"/>
        <v/>
      </c>
      <c r="P549" s="397" t="str">
        <f t="shared" si="19"/>
        <v/>
      </c>
      <c r="Q549" s="425"/>
    </row>
    <row r="550" hidden="1" customHeight="1" spans="1:17">
      <c r="A550" s="390">
        <v>543</v>
      </c>
      <c r="B550" s="555"/>
      <c r="C550" s="555"/>
      <c r="D550" s="556"/>
      <c r="E550" s="465"/>
      <c r="F550" s="149"/>
      <c r="G550" s="149"/>
      <c r="H550" s="557"/>
      <c r="I550" s="465"/>
      <c r="J550" s="149"/>
      <c r="K550" s="149"/>
      <c r="L550" s="465"/>
      <c r="M550" s="149"/>
      <c r="N550" s="149"/>
      <c r="O550" s="397" t="str">
        <f t="shared" si="18"/>
        <v/>
      </c>
      <c r="P550" s="397" t="str">
        <f t="shared" si="19"/>
        <v/>
      </c>
      <c r="Q550" s="425"/>
    </row>
    <row r="551" hidden="1" customHeight="1" spans="1:17">
      <c r="A551" s="390">
        <v>544</v>
      </c>
      <c r="B551" s="555"/>
      <c r="C551" s="555"/>
      <c r="D551" s="556"/>
      <c r="E551" s="465"/>
      <c r="F551" s="149"/>
      <c r="G551" s="149"/>
      <c r="H551" s="557"/>
      <c r="I551" s="465"/>
      <c r="J551" s="149"/>
      <c r="K551" s="149"/>
      <c r="L551" s="465"/>
      <c r="M551" s="149"/>
      <c r="N551" s="149"/>
      <c r="O551" s="397" t="str">
        <f t="shared" si="18"/>
        <v/>
      </c>
      <c r="P551" s="397" t="str">
        <f t="shared" si="19"/>
        <v/>
      </c>
      <c r="Q551" s="425"/>
    </row>
    <row r="552" hidden="1" customHeight="1" spans="1:17">
      <c r="A552" s="390">
        <v>545</v>
      </c>
      <c r="B552" s="555"/>
      <c r="C552" s="555"/>
      <c r="D552" s="556"/>
      <c r="E552" s="465"/>
      <c r="F552" s="149"/>
      <c r="G552" s="149"/>
      <c r="H552" s="557"/>
      <c r="I552" s="465"/>
      <c r="J552" s="149"/>
      <c r="K552" s="149"/>
      <c r="L552" s="465"/>
      <c r="M552" s="149"/>
      <c r="N552" s="149"/>
      <c r="O552" s="397" t="str">
        <f t="shared" si="18"/>
        <v/>
      </c>
      <c r="P552" s="397" t="str">
        <f t="shared" si="19"/>
        <v/>
      </c>
      <c r="Q552" s="425"/>
    </row>
    <row r="553" hidden="1" customHeight="1" spans="1:17">
      <c r="A553" s="390">
        <v>546</v>
      </c>
      <c r="B553" s="555"/>
      <c r="C553" s="555"/>
      <c r="D553" s="556"/>
      <c r="E553" s="465"/>
      <c r="F553" s="149"/>
      <c r="G553" s="149"/>
      <c r="H553" s="557"/>
      <c r="I553" s="465"/>
      <c r="J553" s="149"/>
      <c r="K553" s="149"/>
      <c r="L553" s="465"/>
      <c r="M553" s="149"/>
      <c r="N553" s="149"/>
      <c r="O553" s="397" t="str">
        <f t="shared" si="18"/>
        <v/>
      </c>
      <c r="P553" s="397" t="str">
        <f t="shared" si="19"/>
        <v/>
      </c>
      <c r="Q553" s="425"/>
    </row>
    <row r="554" hidden="1" customHeight="1" spans="1:17">
      <c r="A554" s="390">
        <v>547</v>
      </c>
      <c r="B554" s="555"/>
      <c r="C554" s="555"/>
      <c r="D554" s="556"/>
      <c r="E554" s="465"/>
      <c r="F554" s="149"/>
      <c r="G554" s="149"/>
      <c r="H554" s="557"/>
      <c r="I554" s="465"/>
      <c r="J554" s="149"/>
      <c r="K554" s="149"/>
      <c r="L554" s="465"/>
      <c r="M554" s="149"/>
      <c r="N554" s="149"/>
      <c r="O554" s="397" t="str">
        <f t="shared" si="18"/>
        <v/>
      </c>
      <c r="P554" s="397" t="str">
        <f t="shared" si="19"/>
        <v/>
      </c>
      <c r="Q554" s="425"/>
    </row>
    <row r="555" hidden="1" customHeight="1" spans="1:17">
      <c r="A555" s="390">
        <v>548</v>
      </c>
      <c r="B555" s="555"/>
      <c r="C555" s="555"/>
      <c r="D555" s="556"/>
      <c r="E555" s="465"/>
      <c r="F555" s="149"/>
      <c r="G555" s="149"/>
      <c r="H555" s="557"/>
      <c r="I555" s="465"/>
      <c r="J555" s="149"/>
      <c r="K555" s="149"/>
      <c r="L555" s="465"/>
      <c r="M555" s="149"/>
      <c r="N555" s="149"/>
      <c r="O555" s="397" t="str">
        <f t="shared" si="18"/>
        <v/>
      </c>
      <c r="P555" s="397" t="str">
        <f t="shared" si="19"/>
        <v/>
      </c>
      <c r="Q555" s="425"/>
    </row>
    <row r="556" hidden="1" customHeight="1" spans="1:17">
      <c r="A556" s="390">
        <v>549</v>
      </c>
      <c r="B556" s="555"/>
      <c r="C556" s="555"/>
      <c r="D556" s="556"/>
      <c r="E556" s="465"/>
      <c r="F556" s="149"/>
      <c r="G556" s="149"/>
      <c r="H556" s="557"/>
      <c r="I556" s="465"/>
      <c r="J556" s="149"/>
      <c r="K556" s="149"/>
      <c r="L556" s="465"/>
      <c r="M556" s="149"/>
      <c r="N556" s="149"/>
      <c r="O556" s="397" t="str">
        <f t="shared" si="18"/>
        <v/>
      </c>
      <c r="P556" s="397" t="str">
        <f t="shared" si="19"/>
        <v/>
      </c>
      <c r="Q556" s="425"/>
    </row>
    <row r="557" hidden="1" customHeight="1" spans="1:17">
      <c r="A557" s="390">
        <v>550</v>
      </c>
      <c r="B557" s="555"/>
      <c r="C557" s="555"/>
      <c r="D557" s="556"/>
      <c r="E557" s="465"/>
      <c r="F557" s="149"/>
      <c r="G557" s="149"/>
      <c r="H557" s="557"/>
      <c r="I557" s="465"/>
      <c r="J557" s="149"/>
      <c r="K557" s="149"/>
      <c r="L557" s="465"/>
      <c r="M557" s="149"/>
      <c r="N557" s="149"/>
      <c r="O557" s="397" t="str">
        <f t="shared" si="18"/>
        <v/>
      </c>
      <c r="P557" s="397" t="str">
        <f t="shared" si="19"/>
        <v/>
      </c>
      <c r="Q557" s="425"/>
    </row>
    <row r="558" hidden="1" customHeight="1" spans="1:17">
      <c r="A558" s="390">
        <v>551</v>
      </c>
      <c r="B558" s="555"/>
      <c r="C558" s="555"/>
      <c r="D558" s="556"/>
      <c r="E558" s="465"/>
      <c r="F558" s="149"/>
      <c r="G558" s="149"/>
      <c r="H558" s="557"/>
      <c r="I558" s="465"/>
      <c r="J558" s="149"/>
      <c r="K558" s="149"/>
      <c r="L558" s="465"/>
      <c r="M558" s="149"/>
      <c r="N558" s="149"/>
      <c r="O558" s="397" t="str">
        <f t="shared" si="18"/>
        <v/>
      </c>
      <c r="P558" s="397" t="str">
        <f t="shared" si="19"/>
        <v/>
      </c>
      <c r="Q558" s="425"/>
    </row>
    <row r="559" hidden="1" customHeight="1" spans="1:17">
      <c r="A559" s="390">
        <v>552</v>
      </c>
      <c r="B559" s="555"/>
      <c r="C559" s="555"/>
      <c r="D559" s="556"/>
      <c r="E559" s="465"/>
      <c r="F559" s="149"/>
      <c r="G559" s="149"/>
      <c r="H559" s="557"/>
      <c r="I559" s="465"/>
      <c r="J559" s="149"/>
      <c r="K559" s="149"/>
      <c r="L559" s="465"/>
      <c r="M559" s="149"/>
      <c r="N559" s="149"/>
      <c r="O559" s="397" t="str">
        <f t="shared" si="18"/>
        <v/>
      </c>
      <c r="P559" s="397" t="str">
        <f t="shared" si="19"/>
        <v/>
      </c>
      <c r="Q559" s="425"/>
    </row>
    <row r="560" hidden="1" customHeight="1" spans="1:17">
      <c r="A560" s="390">
        <v>553</v>
      </c>
      <c r="B560" s="555"/>
      <c r="C560" s="555"/>
      <c r="D560" s="556"/>
      <c r="E560" s="465"/>
      <c r="F560" s="149"/>
      <c r="G560" s="149"/>
      <c r="H560" s="557"/>
      <c r="I560" s="465"/>
      <c r="J560" s="149"/>
      <c r="K560" s="149"/>
      <c r="L560" s="465"/>
      <c r="M560" s="149"/>
      <c r="N560" s="149"/>
      <c r="O560" s="397" t="str">
        <f t="shared" si="18"/>
        <v/>
      </c>
      <c r="P560" s="397" t="str">
        <f t="shared" si="19"/>
        <v/>
      </c>
      <c r="Q560" s="425"/>
    </row>
    <row r="561" hidden="1" customHeight="1" spans="1:17">
      <c r="A561" s="390">
        <v>554</v>
      </c>
      <c r="B561" s="555"/>
      <c r="C561" s="555"/>
      <c r="D561" s="556"/>
      <c r="E561" s="465"/>
      <c r="F561" s="149"/>
      <c r="G561" s="149"/>
      <c r="H561" s="557"/>
      <c r="I561" s="465"/>
      <c r="J561" s="149"/>
      <c r="K561" s="149"/>
      <c r="L561" s="465"/>
      <c r="M561" s="149"/>
      <c r="N561" s="149"/>
      <c r="O561" s="397" t="str">
        <f t="shared" si="18"/>
        <v/>
      </c>
      <c r="P561" s="397" t="str">
        <f t="shared" si="19"/>
        <v/>
      </c>
      <c r="Q561" s="425"/>
    </row>
    <row r="562" hidden="1" customHeight="1" spans="1:17">
      <c r="A562" s="390">
        <v>555</v>
      </c>
      <c r="B562" s="555"/>
      <c r="C562" s="555"/>
      <c r="D562" s="556"/>
      <c r="E562" s="465"/>
      <c r="F562" s="149"/>
      <c r="G562" s="149"/>
      <c r="H562" s="557"/>
      <c r="I562" s="465"/>
      <c r="J562" s="149"/>
      <c r="K562" s="149"/>
      <c r="L562" s="465"/>
      <c r="M562" s="149"/>
      <c r="N562" s="149"/>
      <c r="O562" s="397" t="str">
        <f t="shared" si="18"/>
        <v/>
      </c>
      <c r="P562" s="397" t="str">
        <f t="shared" si="19"/>
        <v/>
      </c>
      <c r="Q562" s="425"/>
    </row>
    <row r="563" hidden="1" customHeight="1" spans="1:17">
      <c r="A563" s="390">
        <v>556</v>
      </c>
      <c r="B563" s="555"/>
      <c r="C563" s="555"/>
      <c r="D563" s="556"/>
      <c r="E563" s="465"/>
      <c r="F563" s="149"/>
      <c r="G563" s="149"/>
      <c r="H563" s="557"/>
      <c r="I563" s="465"/>
      <c r="J563" s="149"/>
      <c r="K563" s="149"/>
      <c r="L563" s="465"/>
      <c r="M563" s="149"/>
      <c r="N563" s="149"/>
      <c r="O563" s="397" t="str">
        <f t="shared" si="18"/>
        <v/>
      </c>
      <c r="P563" s="397" t="str">
        <f t="shared" si="19"/>
        <v/>
      </c>
      <c r="Q563" s="425"/>
    </row>
    <row r="564" hidden="1" customHeight="1" spans="1:17">
      <c r="A564" s="390">
        <v>557</v>
      </c>
      <c r="B564" s="555"/>
      <c r="C564" s="555"/>
      <c r="D564" s="556"/>
      <c r="E564" s="465"/>
      <c r="F564" s="149"/>
      <c r="G564" s="149"/>
      <c r="H564" s="557"/>
      <c r="I564" s="465"/>
      <c r="J564" s="149"/>
      <c r="K564" s="149"/>
      <c r="L564" s="465"/>
      <c r="M564" s="149"/>
      <c r="N564" s="149"/>
      <c r="O564" s="397" t="str">
        <f t="shared" si="18"/>
        <v/>
      </c>
      <c r="P564" s="397" t="str">
        <f t="shared" si="19"/>
        <v/>
      </c>
      <c r="Q564" s="425"/>
    </row>
    <row r="565" hidden="1" customHeight="1" spans="1:17">
      <c r="A565" s="390">
        <v>558</v>
      </c>
      <c r="B565" s="555"/>
      <c r="C565" s="555"/>
      <c r="D565" s="556"/>
      <c r="E565" s="465"/>
      <c r="F565" s="149"/>
      <c r="G565" s="149"/>
      <c r="H565" s="557"/>
      <c r="I565" s="465"/>
      <c r="J565" s="149"/>
      <c r="K565" s="149"/>
      <c r="L565" s="465"/>
      <c r="M565" s="149"/>
      <c r="N565" s="149"/>
      <c r="O565" s="397" t="str">
        <f t="shared" si="18"/>
        <v/>
      </c>
      <c r="P565" s="397" t="str">
        <f t="shared" si="19"/>
        <v/>
      </c>
      <c r="Q565" s="425"/>
    </row>
    <row r="566" hidden="1" customHeight="1" spans="1:17">
      <c r="A566" s="390">
        <v>559</v>
      </c>
      <c r="B566" s="555"/>
      <c r="C566" s="555"/>
      <c r="D566" s="556"/>
      <c r="E566" s="465"/>
      <c r="F566" s="149"/>
      <c r="G566" s="149"/>
      <c r="H566" s="557"/>
      <c r="I566" s="465"/>
      <c r="J566" s="149"/>
      <c r="K566" s="149"/>
      <c r="L566" s="465"/>
      <c r="M566" s="149"/>
      <c r="N566" s="149"/>
      <c r="O566" s="397" t="str">
        <f t="shared" si="18"/>
        <v/>
      </c>
      <c r="P566" s="397" t="str">
        <f t="shared" si="19"/>
        <v/>
      </c>
      <c r="Q566" s="425"/>
    </row>
    <row r="567" hidden="1" customHeight="1" spans="1:17">
      <c r="A567" s="390">
        <v>560</v>
      </c>
      <c r="B567" s="555"/>
      <c r="C567" s="555"/>
      <c r="D567" s="556"/>
      <c r="E567" s="465"/>
      <c r="F567" s="149"/>
      <c r="G567" s="149"/>
      <c r="H567" s="557"/>
      <c r="I567" s="465"/>
      <c r="J567" s="149"/>
      <c r="K567" s="149"/>
      <c r="L567" s="465"/>
      <c r="M567" s="149"/>
      <c r="N567" s="149"/>
      <c r="O567" s="397" t="str">
        <f t="shared" si="18"/>
        <v/>
      </c>
      <c r="P567" s="397" t="str">
        <f t="shared" si="19"/>
        <v/>
      </c>
      <c r="Q567" s="425"/>
    </row>
    <row r="568" hidden="1" customHeight="1" spans="1:17">
      <c r="A568" s="390">
        <v>561</v>
      </c>
      <c r="B568" s="555"/>
      <c r="C568" s="555"/>
      <c r="D568" s="556"/>
      <c r="E568" s="465"/>
      <c r="F568" s="149"/>
      <c r="G568" s="149"/>
      <c r="H568" s="557"/>
      <c r="I568" s="465"/>
      <c r="J568" s="149"/>
      <c r="K568" s="149"/>
      <c r="L568" s="465"/>
      <c r="M568" s="149"/>
      <c r="N568" s="149"/>
      <c r="O568" s="397" t="str">
        <f t="shared" si="18"/>
        <v/>
      </c>
      <c r="P568" s="397" t="str">
        <f t="shared" si="19"/>
        <v/>
      </c>
      <c r="Q568" s="425"/>
    </row>
    <row r="569" hidden="1" customHeight="1" spans="1:17">
      <c r="A569" s="390">
        <v>562</v>
      </c>
      <c r="B569" s="555"/>
      <c r="C569" s="555"/>
      <c r="D569" s="556"/>
      <c r="E569" s="465"/>
      <c r="F569" s="149"/>
      <c r="G569" s="149"/>
      <c r="H569" s="557"/>
      <c r="I569" s="465"/>
      <c r="J569" s="149"/>
      <c r="K569" s="149"/>
      <c r="L569" s="465"/>
      <c r="M569" s="149"/>
      <c r="N569" s="149"/>
      <c r="O569" s="397" t="str">
        <f t="shared" si="18"/>
        <v/>
      </c>
      <c r="P569" s="397" t="str">
        <f t="shared" si="19"/>
        <v/>
      </c>
      <c r="Q569" s="425"/>
    </row>
    <row r="570" hidden="1" customHeight="1" spans="1:17">
      <c r="A570" s="390">
        <v>563</v>
      </c>
      <c r="B570" s="555"/>
      <c r="C570" s="555"/>
      <c r="D570" s="556"/>
      <c r="E570" s="465"/>
      <c r="F570" s="149"/>
      <c r="G570" s="149"/>
      <c r="H570" s="557"/>
      <c r="I570" s="465"/>
      <c r="J570" s="149"/>
      <c r="K570" s="149"/>
      <c r="L570" s="465"/>
      <c r="M570" s="149"/>
      <c r="N570" s="149"/>
      <c r="O570" s="397" t="str">
        <f t="shared" si="18"/>
        <v/>
      </c>
      <c r="P570" s="397" t="str">
        <f t="shared" si="19"/>
        <v/>
      </c>
      <c r="Q570" s="425"/>
    </row>
    <row r="571" hidden="1" customHeight="1" spans="1:17">
      <c r="A571" s="390">
        <v>564</v>
      </c>
      <c r="B571" s="555"/>
      <c r="C571" s="555"/>
      <c r="D571" s="556"/>
      <c r="E571" s="465"/>
      <c r="F571" s="149"/>
      <c r="G571" s="149"/>
      <c r="H571" s="557"/>
      <c r="I571" s="465"/>
      <c r="J571" s="149"/>
      <c r="K571" s="149"/>
      <c r="L571" s="465"/>
      <c r="M571" s="149"/>
      <c r="N571" s="149"/>
      <c r="O571" s="397" t="str">
        <f t="shared" si="18"/>
        <v/>
      </c>
      <c r="P571" s="397" t="str">
        <f t="shared" si="19"/>
        <v/>
      </c>
      <c r="Q571" s="425"/>
    </row>
    <row r="572" hidden="1" customHeight="1" spans="1:17">
      <c r="A572" s="390">
        <v>565</v>
      </c>
      <c r="B572" s="555"/>
      <c r="C572" s="555"/>
      <c r="D572" s="556"/>
      <c r="E572" s="465"/>
      <c r="F572" s="149"/>
      <c r="G572" s="149"/>
      <c r="H572" s="557"/>
      <c r="I572" s="465"/>
      <c r="J572" s="149"/>
      <c r="K572" s="149"/>
      <c r="L572" s="465"/>
      <c r="M572" s="149"/>
      <c r="N572" s="149"/>
      <c r="O572" s="397" t="str">
        <f t="shared" si="18"/>
        <v/>
      </c>
      <c r="P572" s="397" t="str">
        <f t="shared" si="19"/>
        <v/>
      </c>
      <c r="Q572" s="425"/>
    </row>
    <row r="573" hidden="1" customHeight="1" spans="1:17">
      <c r="A573" s="390">
        <v>566</v>
      </c>
      <c r="B573" s="555"/>
      <c r="C573" s="555"/>
      <c r="D573" s="556"/>
      <c r="E573" s="465"/>
      <c r="F573" s="149"/>
      <c r="G573" s="558"/>
      <c r="H573" s="557"/>
      <c r="I573" s="465"/>
      <c r="J573" s="149"/>
      <c r="K573" s="558"/>
      <c r="L573" s="465"/>
      <c r="M573" s="149"/>
      <c r="N573" s="558"/>
      <c r="O573" s="397" t="str">
        <f t="shared" si="18"/>
        <v/>
      </c>
      <c r="P573" s="397" t="str">
        <f t="shared" si="19"/>
        <v/>
      </c>
      <c r="Q573" s="425"/>
    </row>
    <row r="574" hidden="1" customHeight="1" spans="1:17">
      <c r="A574" s="390">
        <v>567</v>
      </c>
      <c r="B574" s="555"/>
      <c r="C574" s="555"/>
      <c r="D574" s="556"/>
      <c r="E574" s="465"/>
      <c r="F574" s="149"/>
      <c r="G574" s="149"/>
      <c r="H574" s="557"/>
      <c r="I574" s="465"/>
      <c r="J574" s="149"/>
      <c r="K574" s="149"/>
      <c r="L574" s="465"/>
      <c r="M574" s="149"/>
      <c r="N574" s="149"/>
      <c r="O574" s="397" t="str">
        <f t="shared" si="18"/>
        <v/>
      </c>
      <c r="P574" s="397" t="str">
        <f t="shared" si="19"/>
        <v/>
      </c>
      <c r="Q574" s="425"/>
    </row>
    <row r="575" hidden="1" customHeight="1" spans="1:17">
      <c r="A575" s="390">
        <v>568</v>
      </c>
      <c r="B575" s="555"/>
      <c r="C575" s="555"/>
      <c r="D575" s="556"/>
      <c r="E575" s="465"/>
      <c r="F575" s="149"/>
      <c r="G575" s="149"/>
      <c r="H575" s="557"/>
      <c r="I575" s="465"/>
      <c r="J575" s="149"/>
      <c r="K575" s="149"/>
      <c r="L575" s="465"/>
      <c r="M575" s="149"/>
      <c r="N575" s="149"/>
      <c r="O575" s="397" t="str">
        <f t="shared" si="18"/>
        <v/>
      </c>
      <c r="P575" s="397" t="str">
        <f t="shared" si="19"/>
        <v/>
      </c>
      <c r="Q575" s="425"/>
    </row>
    <row r="576" hidden="1" customHeight="1" spans="1:17">
      <c r="A576" s="390">
        <v>569</v>
      </c>
      <c r="B576" s="555"/>
      <c r="C576" s="555"/>
      <c r="D576" s="556"/>
      <c r="E576" s="465"/>
      <c r="F576" s="149"/>
      <c r="G576" s="149"/>
      <c r="H576" s="557"/>
      <c r="I576" s="465"/>
      <c r="J576" s="149"/>
      <c r="K576" s="149"/>
      <c r="L576" s="465"/>
      <c r="M576" s="149"/>
      <c r="N576" s="149"/>
      <c r="O576" s="397" t="str">
        <f t="shared" si="18"/>
        <v/>
      </c>
      <c r="P576" s="397" t="str">
        <f t="shared" si="19"/>
        <v/>
      </c>
      <c r="Q576" s="425"/>
    </row>
    <row r="577" hidden="1" customHeight="1" spans="1:17">
      <c r="A577" s="390">
        <v>570</v>
      </c>
      <c r="B577" s="555"/>
      <c r="C577" s="555"/>
      <c r="D577" s="556"/>
      <c r="E577" s="465"/>
      <c r="F577" s="149"/>
      <c r="G577" s="149"/>
      <c r="H577" s="557"/>
      <c r="I577" s="465"/>
      <c r="J577" s="149"/>
      <c r="K577" s="149"/>
      <c r="L577" s="465"/>
      <c r="M577" s="149"/>
      <c r="N577" s="149"/>
      <c r="O577" s="397" t="str">
        <f t="shared" si="18"/>
        <v/>
      </c>
      <c r="P577" s="397" t="str">
        <f t="shared" si="19"/>
        <v/>
      </c>
      <c r="Q577" s="425"/>
    </row>
    <row r="578" hidden="1" customHeight="1" spans="1:17">
      <c r="A578" s="390">
        <v>571</v>
      </c>
      <c r="B578" s="555"/>
      <c r="C578" s="555"/>
      <c r="D578" s="556"/>
      <c r="E578" s="465"/>
      <c r="F578" s="149"/>
      <c r="G578" s="149"/>
      <c r="H578" s="557"/>
      <c r="I578" s="465"/>
      <c r="J578" s="149"/>
      <c r="K578" s="149"/>
      <c r="L578" s="465"/>
      <c r="M578" s="149"/>
      <c r="N578" s="149"/>
      <c r="O578" s="397" t="str">
        <f t="shared" si="18"/>
        <v/>
      </c>
      <c r="P578" s="397" t="str">
        <f t="shared" si="19"/>
        <v/>
      </c>
      <c r="Q578" s="425"/>
    </row>
    <row r="579" hidden="1" customHeight="1" spans="1:17">
      <c r="A579" s="390">
        <v>572</v>
      </c>
      <c r="B579" s="555"/>
      <c r="C579" s="555"/>
      <c r="D579" s="556"/>
      <c r="E579" s="465"/>
      <c r="F579" s="149"/>
      <c r="G579" s="149"/>
      <c r="H579" s="557"/>
      <c r="I579" s="465"/>
      <c r="J579" s="149"/>
      <c r="K579" s="149"/>
      <c r="L579" s="465"/>
      <c r="M579" s="149"/>
      <c r="N579" s="149"/>
      <c r="O579" s="397" t="str">
        <f t="shared" si="18"/>
        <v/>
      </c>
      <c r="P579" s="397" t="str">
        <f t="shared" si="19"/>
        <v/>
      </c>
      <c r="Q579" s="425"/>
    </row>
    <row r="580" hidden="1" customHeight="1" spans="1:17">
      <c r="A580" s="390">
        <v>573</v>
      </c>
      <c r="B580" s="555"/>
      <c r="C580" s="555"/>
      <c r="D580" s="556"/>
      <c r="E580" s="465"/>
      <c r="F580" s="149"/>
      <c r="G580" s="149"/>
      <c r="H580" s="557"/>
      <c r="I580" s="465"/>
      <c r="J580" s="149"/>
      <c r="K580" s="149"/>
      <c r="L580" s="465"/>
      <c r="M580" s="149"/>
      <c r="N580" s="149"/>
      <c r="O580" s="397" t="str">
        <f t="shared" si="18"/>
        <v/>
      </c>
      <c r="P580" s="397" t="str">
        <f t="shared" si="19"/>
        <v/>
      </c>
      <c r="Q580" s="425"/>
    </row>
    <row r="581" hidden="1" customHeight="1" spans="1:17">
      <c r="A581" s="390">
        <v>574</v>
      </c>
      <c r="B581" s="555"/>
      <c r="C581" s="555"/>
      <c r="D581" s="556"/>
      <c r="E581" s="465"/>
      <c r="F581" s="149"/>
      <c r="G581" s="149"/>
      <c r="H581" s="557"/>
      <c r="I581" s="465"/>
      <c r="J581" s="149"/>
      <c r="K581" s="149"/>
      <c r="L581" s="465"/>
      <c r="M581" s="149"/>
      <c r="N581" s="149"/>
      <c r="O581" s="397" t="str">
        <f t="shared" si="18"/>
        <v/>
      </c>
      <c r="P581" s="397" t="str">
        <f t="shared" si="19"/>
        <v/>
      </c>
      <c r="Q581" s="425"/>
    </row>
    <row r="582" hidden="1" customHeight="1" spans="1:17">
      <c r="A582" s="390">
        <v>575</v>
      </c>
      <c r="B582" s="555"/>
      <c r="C582" s="555"/>
      <c r="D582" s="556"/>
      <c r="E582" s="465"/>
      <c r="F582" s="149"/>
      <c r="G582" s="149"/>
      <c r="H582" s="557"/>
      <c r="I582" s="465"/>
      <c r="J582" s="149"/>
      <c r="K582" s="149"/>
      <c r="L582" s="465"/>
      <c r="M582" s="149"/>
      <c r="N582" s="149"/>
      <c r="O582" s="397" t="str">
        <f t="shared" si="18"/>
        <v/>
      </c>
      <c r="P582" s="397" t="str">
        <f t="shared" si="19"/>
        <v/>
      </c>
      <c r="Q582" s="425"/>
    </row>
    <row r="583" hidden="1" customHeight="1" spans="1:17">
      <c r="A583" s="390">
        <v>576</v>
      </c>
      <c r="B583" s="555"/>
      <c r="C583" s="555"/>
      <c r="D583" s="556"/>
      <c r="E583" s="465"/>
      <c r="F583" s="149"/>
      <c r="G583" s="149"/>
      <c r="H583" s="557"/>
      <c r="I583" s="465"/>
      <c r="J583" s="149"/>
      <c r="K583" s="149"/>
      <c r="L583" s="465"/>
      <c r="M583" s="149"/>
      <c r="N583" s="149"/>
      <c r="O583" s="397" t="str">
        <f t="shared" si="18"/>
        <v/>
      </c>
      <c r="P583" s="397" t="str">
        <f t="shared" si="19"/>
        <v/>
      </c>
      <c r="Q583" s="425"/>
    </row>
    <row r="584" hidden="1" customHeight="1" spans="1:17">
      <c r="A584" s="390">
        <v>577</v>
      </c>
      <c r="B584" s="555"/>
      <c r="C584" s="555"/>
      <c r="D584" s="556"/>
      <c r="E584" s="465"/>
      <c r="F584" s="149"/>
      <c r="G584" s="149"/>
      <c r="H584" s="557"/>
      <c r="I584" s="465"/>
      <c r="J584" s="149"/>
      <c r="K584" s="149"/>
      <c r="L584" s="465"/>
      <c r="M584" s="149"/>
      <c r="N584" s="149"/>
      <c r="O584" s="397" t="str">
        <f t="shared" si="18"/>
        <v/>
      </c>
      <c r="P584" s="397" t="str">
        <f t="shared" si="19"/>
        <v/>
      </c>
      <c r="Q584" s="425"/>
    </row>
    <row r="585" hidden="1" customHeight="1" spans="1:17">
      <c r="A585" s="390">
        <v>578</v>
      </c>
      <c r="B585" s="555"/>
      <c r="C585" s="555"/>
      <c r="D585" s="556"/>
      <c r="E585" s="465"/>
      <c r="F585" s="149"/>
      <c r="G585" s="149"/>
      <c r="H585" s="557"/>
      <c r="I585" s="465"/>
      <c r="J585" s="149"/>
      <c r="K585" s="149"/>
      <c r="L585" s="465"/>
      <c r="M585" s="149"/>
      <c r="N585" s="149"/>
      <c r="O585" s="397" t="str">
        <f t="shared" si="18"/>
        <v/>
      </c>
      <c r="P585" s="397" t="str">
        <f t="shared" si="19"/>
        <v/>
      </c>
      <c r="Q585" s="425"/>
    </row>
    <row r="586" hidden="1" customHeight="1" spans="1:17">
      <c r="A586" s="390">
        <v>579</v>
      </c>
      <c r="B586" s="555"/>
      <c r="C586" s="555"/>
      <c r="D586" s="556"/>
      <c r="E586" s="465"/>
      <c r="F586" s="149"/>
      <c r="G586" s="149"/>
      <c r="H586" s="557"/>
      <c r="I586" s="465"/>
      <c r="J586" s="149"/>
      <c r="K586" s="149"/>
      <c r="L586" s="465"/>
      <c r="M586" s="149"/>
      <c r="N586" s="149"/>
      <c r="O586" s="397" t="str">
        <f t="shared" si="18"/>
        <v/>
      </c>
      <c r="P586" s="397" t="str">
        <f t="shared" si="19"/>
        <v/>
      </c>
      <c r="Q586" s="425"/>
    </row>
    <row r="587" hidden="1" customHeight="1" spans="1:17">
      <c r="A587" s="390">
        <v>580</v>
      </c>
      <c r="B587" s="555"/>
      <c r="C587" s="555"/>
      <c r="D587" s="556"/>
      <c r="E587" s="465"/>
      <c r="F587" s="149"/>
      <c r="G587" s="149"/>
      <c r="H587" s="557"/>
      <c r="I587" s="465"/>
      <c r="J587" s="149"/>
      <c r="K587" s="149"/>
      <c r="L587" s="465"/>
      <c r="M587" s="149"/>
      <c r="N587" s="149"/>
      <c r="O587" s="397" t="str">
        <f t="shared" si="18"/>
        <v/>
      </c>
      <c r="P587" s="397" t="str">
        <f t="shared" si="19"/>
        <v/>
      </c>
      <c r="Q587" s="425"/>
    </row>
    <row r="588" hidden="1" customHeight="1" spans="1:17">
      <c r="A588" s="390">
        <v>581</v>
      </c>
      <c r="B588" s="555"/>
      <c r="C588" s="555"/>
      <c r="D588" s="556"/>
      <c r="E588" s="465"/>
      <c r="F588" s="149"/>
      <c r="G588" s="149"/>
      <c r="H588" s="557"/>
      <c r="I588" s="465"/>
      <c r="J588" s="149"/>
      <c r="K588" s="149"/>
      <c r="L588" s="465"/>
      <c r="M588" s="149"/>
      <c r="N588" s="149"/>
      <c r="O588" s="397" t="str">
        <f t="shared" si="18"/>
        <v/>
      </c>
      <c r="P588" s="397" t="str">
        <f t="shared" si="19"/>
        <v/>
      </c>
      <c r="Q588" s="425"/>
    </row>
    <row r="589" hidden="1" customHeight="1" spans="1:17">
      <c r="A589" s="390">
        <v>582</v>
      </c>
      <c r="B589" s="555"/>
      <c r="C589" s="555"/>
      <c r="D589" s="556"/>
      <c r="E589" s="465"/>
      <c r="F589" s="149"/>
      <c r="G589" s="149"/>
      <c r="H589" s="557"/>
      <c r="I589" s="465"/>
      <c r="J589" s="149"/>
      <c r="K589" s="149"/>
      <c r="L589" s="465"/>
      <c r="M589" s="149"/>
      <c r="N589" s="149"/>
      <c r="O589" s="397" t="str">
        <f t="shared" si="18"/>
        <v/>
      </c>
      <c r="P589" s="397" t="str">
        <f t="shared" si="19"/>
        <v/>
      </c>
      <c r="Q589" s="425"/>
    </row>
    <row r="590" hidden="1" customHeight="1" spans="1:17">
      <c r="A590" s="390">
        <v>583</v>
      </c>
      <c r="B590" s="555"/>
      <c r="C590" s="555"/>
      <c r="D590" s="556"/>
      <c r="E590" s="465"/>
      <c r="F590" s="149"/>
      <c r="G590" s="149"/>
      <c r="H590" s="557"/>
      <c r="I590" s="465"/>
      <c r="J590" s="149"/>
      <c r="K590" s="149"/>
      <c r="L590" s="465"/>
      <c r="M590" s="149"/>
      <c r="N590" s="149"/>
      <c r="O590" s="397" t="str">
        <f t="shared" si="18"/>
        <v/>
      </c>
      <c r="P590" s="397" t="str">
        <f t="shared" si="19"/>
        <v/>
      </c>
      <c r="Q590" s="425"/>
    </row>
    <row r="591" hidden="1" customHeight="1" spans="1:17">
      <c r="A591" s="390">
        <v>584</v>
      </c>
      <c r="B591" s="555"/>
      <c r="C591" s="555"/>
      <c r="D591" s="556"/>
      <c r="E591" s="465"/>
      <c r="F591" s="149"/>
      <c r="G591" s="149"/>
      <c r="H591" s="557"/>
      <c r="I591" s="465"/>
      <c r="J591" s="149"/>
      <c r="K591" s="149"/>
      <c r="L591" s="465"/>
      <c r="M591" s="149"/>
      <c r="N591" s="149"/>
      <c r="O591" s="397" t="str">
        <f t="shared" si="18"/>
        <v/>
      </c>
      <c r="P591" s="397" t="str">
        <f t="shared" si="19"/>
        <v/>
      </c>
      <c r="Q591" s="425"/>
    </row>
    <row r="592" hidden="1" customHeight="1" spans="1:17">
      <c r="A592" s="390">
        <v>585</v>
      </c>
      <c r="B592" s="555"/>
      <c r="C592" s="555"/>
      <c r="D592" s="556"/>
      <c r="E592" s="465"/>
      <c r="F592" s="149"/>
      <c r="G592" s="149"/>
      <c r="H592" s="557"/>
      <c r="I592" s="465"/>
      <c r="J592" s="149"/>
      <c r="K592" s="149"/>
      <c r="L592" s="465"/>
      <c r="M592" s="149"/>
      <c r="N592" s="149"/>
      <c r="O592" s="397" t="str">
        <f t="shared" si="18"/>
        <v/>
      </c>
      <c r="P592" s="397" t="str">
        <f t="shared" si="19"/>
        <v/>
      </c>
      <c r="Q592" s="425"/>
    </row>
    <row r="593" hidden="1" customHeight="1" spans="1:17">
      <c r="A593" s="390">
        <v>586</v>
      </c>
      <c r="B593" s="555"/>
      <c r="C593" s="555"/>
      <c r="D593" s="556"/>
      <c r="E593" s="465"/>
      <c r="F593" s="149"/>
      <c r="G593" s="149"/>
      <c r="H593" s="557"/>
      <c r="I593" s="465"/>
      <c r="J593" s="149"/>
      <c r="K593" s="149"/>
      <c r="L593" s="465"/>
      <c r="M593" s="149"/>
      <c r="N593" s="149"/>
      <c r="O593" s="397" t="str">
        <f t="shared" si="18"/>
        <v/>
      </c>
      <c r="P593" s="397" t="str">
        <f t="shared" si="19"/>
        <v/>
      </c>
      <c r="Q593" s="425"/>
    </row>
    <row r="594" hidden="1" customHeight="1" spans="1:17">
      <c r="A594" s="390">
        <v>587</v>
      </c>
      <c r="B594" s="555"/>
      <c r="C594" s="555"/>
      <c r="D594" s="556"/>
      <c r="E594" s="465"/>
      <c r="F594" s="149"/>
      <c r="G594" s="149"/>
      <c r="H594" s="557"/>
      <c r="I594" s="465"/>
      <c r="J594" s="149"/>
      <c r="K594" s="149"/>
      <c r="L594" s="465"/>
      <c r="M594" s="149"/>
      <c r="N594" s="149"/>
      <c r="O594" s="397" t="str">
        <f t="shared" si="18"/>
        <v/>
      </c>
      <c r="P594" s="397" t="str">
        <f t="shared" si="19"/>
        <v/>
      </c>
      <c r="Q594" s="425"/>
    </row>
    <row r="595" hidden="1" customHeight="1" spans="1:17">
      <c r="A595" s="390">
        <v>588</v>
      </c>
      <c r="B595" s="555"/>
      <c r="C595" s="555"/>
      <c r="D595" s="556"/>
      <c r="E595" s="465"/>
      <c r="F595" s="149"/>
      <c r="G595" s="149"/>
      <c r="H595" s="557"/>
      <c r="I595" s="465"/>
      <c r="J595" s="149"/>
      <c r="K595" s="149"/>
      <c r="L595" s="465"/>
      <c r="M595" s="149"/>
      <c r="N595" s="149"/>
      <c r="O595" s="397" t="str">
        <f t="shared" si="18"/>
        <v/>
      </c>
      <c r="P595" s="397" t="str">
        <f t="shared" si="19"/>
        <v/>
      </c>
      <c r="Q595" s="425"/>
    </row>
    <row r="596" hidden="1" customHeight="1" spans="1:17">
      <c r="A596" s="390">
        <v>589</v>
      </c>
      <c r="B596" s="555"/>
      <c r="C596" s="555"/>
      <c r="D596" s="556"/>
      <c r="E596" s="465"/>
      <c r="F596" s="149"/>
      <c r="G596" s="149"/>
      <c r="H596" s="557"/>
      <c r="I596" s="465"/>
      <c r="J596" s="149"/>
      <c r="K596" s="149"/>
      <c r="L596" s="465"/>
      <c r="M596" s="149"/>
      <c r="N596" s="149"/>
      <c r="O596" s="397" t="str">
        <f t="shared" ref="O596:O659" si="20">IF(K596=0,"",(N596-K596))</f>
        <v/>
      </c>
      <c r="P596" s="397" t="str">
        <f t="shared" ref="P596:P659" si="21">IF(K596=0,"",(N596-K596)/K596*100)</f>
        <v/>
      </c>
      <c r="Q596" s="425"/>
    </row>
    <row r="597" hidden="1" customHeight="1" spans="1:17">
      <c r="A597" s="390">
        <v>590</v>
      </c>
      <c r="B597" s="555"/>
      <c r="C597" s="555"/>
      <c r="D597" s="556"/>
      <c r="E597" s="465"/>
      <c r="F597" s="149"/>
      <c r="G597" s="149"/>
      <c r="H597" s="557"/>
      <c r="I597" s="465"/>
      <c r="J597" s="149"/>
      <c r="K597" s="149"/>
      <c r="L597" s="465"/>
      <c r="M597" s="149"/>
      <c r="N597" s="149"/>
      <c r="O597" s="397" t="str">
        <f t="shared" si="20"/>
        <v/>
      </c>
      <c r="P597" s="397" t="str">
        <f t="shared" si="21"/>
        <v/>
      </c>
      <c r="Q597" s="425"/>
    </row>
    <row r="598" hidden="1" customHeight="1" spans="1:17">
      <c r="A598" s="390">
        <v>591</v>
      </c>
      <c r="B598" s="555"/>
      <c r="C598" s="555"/>
      <c r="D598" s="556"/>
      <c r="E598" s="465"/>
      <c r="F598" s="149"/>
      <c r="G598" s="149"/>
      <c r="H598" s="557"/>
      <c r="I598" s="465"/>
      <c r="J598" s="149"/>
      <c r="K598" s="149"/>
      <c r="L598" s="465"/>
      <c r="M598" s="149"/>
      <c r="N598" s="149"/>
      <c r="O598" s="397" t="str">
        <f t="shared" si="20"/>
        <v/>
      </c>
      <c r="P598" s="397" t="str">
        <f t="shared" si="21"/>
        <v/>
      </c>
      <c r="Q598" s="425"/>
    </row>
    <row r="599" hidden="1" customHeight="1" spans="1:17">
      <c r="A599" s="390">
        <v>592</v>
      </c>
      <c r="B599" s="555"/>
      <c r="C599" s="555"/>
      <c r="D599" s="556"/>
      <c r="E599" s="465"/>
      <c r="F599" s="149"/>
      <c r="G599" s="149"/>
      <c r="H599" s="557"/>
      <c r="I599" s="465"/>
      <c r="J599" s="149"/>
      <c r="K599" s="149"/>
      <c r="L599" s="465"/>
      <c r="M599" s="149"/>
      <c r="N599" s="149"/>
      <c r="O599" s="397" t="str">
        <f t="shared" si="20"/>
        <v/>
      </c>
      <c r="P599" s="397" t="str">
        <f t="shared" si="21"/>
        <v/>
      </c>
      <c r="Q599" s="425"/>
    </row>
    <row r="600" hidden="1" customHeight="1" spans="1:17">
      <c r="A600" s="390">
        <v>593</v>
      </c>
      <c r="B600" s="555"/>
      <c r="C600" s="555"/>
      <c r="D600" s="556"/>
      <c r="E600" s="465"/>
      <c r="F600" s="149"/>
      <c r="G600" s="149"/>
      <c r="H600" s="557"/>
      <c r="I600" s="465"/>
      <c r="J600" s="149"/>
      <c r="K600" s="149"/>
      <c r="L600" s="465"/>
      <c r="M600" s="149"/>
      <c r="N600" s="149"/>
      <c r="O600" s="397" t="str">
        <f t="shared" si="20"/>
        <v/>
      </c>
      <c r="P600" s="397" t="str">
        <f t="shared" si="21"/>
        <v/>
      </c>
      <c r="Q600" s="425"/>
    </row>
    <row r="601" hidden="1" customHeight="1" spans="1:17">
      <c r="A601" s="390">
        <v>594</v>
      </c>
      <c r="B601" s="555"/>
      <c r="C601" s="555"/>
      <c r="D601" s="556"/>
      <c r="E601" s="465"/>
      <c r="F601" s="149"/>
      <c r="G601" s="149"/>
      <c r="H601" s="557"/>
      <c r="I601" s="465"/>
      <c r="J601" s="149"/>
      <c r="K601" s="149"/>
      <c r="L601" s="465"/>
      <c r="M601" s="149"/>
      <c r="N601" s="149"/>
      <c r="O601" s="397" t="str">
        <f t="shared" si="20"/>
        <v/>
      </c>
      <c r="P601" s="397" t="str">
        <f t="shared" si="21"/>
        <v/>
      </c>
      <c r="Q601" s="425"/>
    </row>
    <row r="602" hidden="1" customHeight="1" spans="1:17">
      <c r="A602" s="390">
        <v>595</v>
      </c>
      <c r="B602" s="555"/>
      <c r="C602" s="555"/>
      <c r="D602" s="556"/>
      <c r="E602" s="465"/>
      <c r="F602" s="149"/>
      <c r="G602" s="149"/>
      <c r="H602" s="557"/>
      <c r="I602" s="465"/>
      <c r="J602" s="149"/>
      <c r="K602" s="149"/>
      <c r="L602" s="465"/>
      <c r="M602" s="149"/>
      <c r="N602" s="149"/>
      <c r="O602" s="397" t="str">
        <f t="shared" si="20"/>
        <v/>
      </c>
      <c r="P602" s="397" t="str">
        <f t="shared" si="21"/>
        <v/>
      </c>
      <c r="Q602" s="425"/>
    </row>
    <row r="603" hidden="1" customHeight="1" spans="1:17">
      <c r="A603" s="390">
        <v>596</v>
      </c>
      <c r="B603" s="555"/>
      <c r="C603" s="555"/>
      <c r="D603" s="556"/>
      <c r="E603" s="465"/>
      <c r="F603" s="149"/>
      <c r="G603" s="149"/>
      <c r="H603" s="557"/>
      <c r="I603" s="465"/>
      <c r="J603" s="149"/>
      <c r="K603" s="149"/>
      <c r="L603" s="465"/>
      <c r="M603" s="149"/>
      <c r="N603" s="149"/>
      <c r="O603" s="397" t="str">
        <f t="shared" si="20"/>
        <v/>
      </c>
      <c r="P603" s="397" t="str">
        <f t="shared" si="21"/>
        <v/>
      </c>
      <c r="Q603" s="425"/>
    </row>
    <row r="604" hidden="1" customHeight="1" spans="1:17">
      <c r="A604" s="390">
        <v>597</v>
      </c>
      <c r="B604" s="555"/>
      <c r="C604" s="555"/>
      <c r="D604" s="556"/>
      <c r="E604" s="465"/>
      <c r="F604" s="149"/>
      <c r="G604" s="558"/>
      <c r="H604" s="557"/>
      <c r="I604" s="465"/>
      <c r="J604" s="149"/>
      <c r="K604" s="558"/>
      <c r="L604" s="465"/>
      <c r="M604" s="149"/>
      <c r="N604" s="558"/>
      <c r="O604" s="397" t="str">
        <f t="shared" si="20"/>
        <v/>
      </c>
      <c r="P604" s="397" t="str">
        <f t="shared" si="21"/>
        <v/>
      </c>
      <c r="Q604" s="425"/>
    </row>
    <row r="605" hidden="1" customHeight="1" spans="1:17">
      <c r="A605" s="390">
        <v>598</v>
      </c>
      <c r="B605" s="555"/>
      <c r="C605" s="555"/>
      <c r="D605" s="556"/>
      <c r="E605" s="465"/>
      <c r="F605" s="149"/>
      <c r="G605" s="149"/>
      <c r="H605" s="557"/>
      <c r="I605" s="465"/>
      <c r="J605" s="149"/>
      <c r="K605" s="149"/>
      <c r="L605" s="465"/>
      <c r="M605" s="149"/>
      <c r="N605" s="149"/>
      <c r="O605" s="397" t="str">
        <f t="shared" si="20"/>
        <v/>
      </c>
      <c r="P605" s="397" t="str">
        <f t="shared" si="21"/>
        <v/>
      </c>
      <c r="Q605" s="425"/>
    </row>
    <row r="606" hidden="1" customHeight="1" spans="1:17">
      <c r="A606" s="390">
        <v>599</v>
      </c>
      <c r="B606" s="555"/>
      <c r="C606" s="555"/>
      <c r="D606" s="556"/>
      <c r="E606" s="465"/>
      <c r="F606" s="149"/>
      <c r="G606" s="149"/>
      <c r="H606" s="557"/>
      <c r="I606" s="465"/>
      <c r="J606" s="149"/>
      <c r="K606" s="149"/>
      <c r="L606" s="465"/>
      <c r="M606" s="149"/>
      <c r="N606" s="149"/>
      <c r="O606" s="397" t="str">
        <f t="shared" si="20"/>
        <v/>
      </c>
      <c r="P606" s="397" t="str">
        <f t="shared" si="21"/>
        <v/>
      </c>
      <c r="Q606" s="425"/>
    </row>
    <row r="607" hidden="1" customHeight="1" spans="1:17">
      <c r="A607" s="390">
        <v>600</v>
      </c>
      <c r="B607" s="555"/>
      <c r="C607" s="555"/>
      <c r="D607" s="556"/>
      <c r="E607" s="465"/>
      <c r="F607" s="149"/>
      <c r="G607" s="149"/>
      <c r="H607" s="557"/>
      <c r="I607" s="465"/>
      <c r="J607" s="149"/>
      <c r="K607" s="149"/>
      <c r="L607" s="465"/>
      <c r="M607" s="149"/>
      <c r="N607" s="149"/>
      <c r="O607" s="397" t="str">
        <f t="shared" si="20"/>
        <v/>
      </c>
      <c r="P607" s="397" t="str">
        <f t="shared" si="21"/>
        <v/>
      </c>
      <c r="Q607" s="425"/>
    </row>
    <row r="608" hidden="1" customHeight="1" spans="1:17">
      <c r="A608" s="390">
        <v>601</v>
      </c>
      <c r="B608" s="555"/>
      <c r="C608" s="555"/>
      <c r="D608" s="556"/>
      <c r="E608" s="465"/>
      <c r="F608" s="149"/>
      <c r="G608" s="558"/>
      <c r="H608" s="557"/>
      <c r="I608" s="465"/>
      <c r="J608" s="149"/>
      <c r="K608" s="558"/>
      <c r="L608" s="465"/>
      <c r="M608" s="149"/>
      <c r="N608" s="558"/>
      <c r="O608" s="397" t="str">
        <f t="shared" si="20"/>
        <v/>
      </c>
      <c r="P608" s="397" t="str">
        <f t="shared" si="21"/>
        <v/>
      </c>
      <c r="Q608" s="425"/>
    </row>
    <row r="609" hidden="1" customHeight="1" spans="1:17">
      <c r="A609" s="390">
        <v>602</v>
      </c>
      <c r="B609" s="555"/>
      <c r="C609" s="555"/>
      <c r="D609" s="556"/>
      <c r="E609" s="465"/>
      <c r="F609" s="149"/>
      <c r="G609" s="149"/>
      <c r="H609" s="557"/>
      <c r="I609" s="465"/>
      <c r="J609" s="149"/>
      <c r="K609" s="149"/>
      <c r="L609" s="465"/>
      <c r="M609" s="149"/>
      <c r="N609" s="149"/>
      <c r="O609" s="397" t="str">
        <f t="shared" si="20"/>
        <v/>
      </c>
      <c r="P609" s="397" t="str">
        <f t="shared" si="21"/>
        <v/>
      </c>
      <c r="Q609" s="425"/>
    </row>
    <row r="610" hidden="1" customHeight="1" spans="1:17">
      <c r="A610" s="390">
        <v>603</v>
      </c>
      <c r="B610" s="555"/>
      <c r="C610" s="555"/>
      <c r="D610" s="556"/>
      <c r="E610" s="465"/>
      <c r="F610" s="149"/>
      <c r="G610" s="149"/>
      <c r="H610" s="557"/>
      <c r="I610" s="465"/>
      <c r="J610" s="149"/>
      <c r="K610" s="149"/>
      <c r="L610" s="465"/>
      <c r="M610" s="149"/>
      <c r="N610" s="149"/>
      <c r="O610" s="397" t="str">
        <f t="shared" si="20"/>
        <v/>
      </c>
      <c r="P610" s="397" t="str">
        <f t="shared" si="21"/>
        <v/>
      </c>
      <c r="Q610" s="425"/>
    </row>
    <row r="611" hidden="1" customHeight="1" spans="1:17">
      <c r="A611" s="390">
        <v>604</v>
      </c>
      <c r="B611" s="555"/>
      <c r="C611" s="555"/>
      <c r="D611" s="556"/>
      <c r="E611" s="465"/>
      <c r="F611" s="149"/>
      <c r="G611" s="149"/>
      <c r="H611" s="557"/>
      <c r="I611" s="465"/>
      <c r="J611" s="149"/>
      <c r="K611" s="149"/>
      <c r="L611" s="465"/>
      <c r="M611" s="149"/>
      <c r="N611" s="149"/>
      <c r="O611" s="397" t="str">
        <f t="shared" si="20"/>
        <v/>
      </c>
      <c r="P611" s="397" t="str">
        <f t="shared" si="21"/>
        <v/>
      </c>
      <c r="Q611" s="425"/>
    </row>
    <row r="612" hidden="1" customHeight="1" spans="1:17">
      <c r="A612" s="390">
        <v>605</v>
      </c>
      <c r="B612" s="555"/>
      <c r="C612" s="555"/>
      <c r="D612" s="556"/>
      <c r="E612" s="465"/>
      <c r="F612" s="149"/>
      <c r="G612" s="149"/>
      <c r="H612" s="557"/>
      <c r="I612" s="465"/>
      <c r="J612" s="149"/>
      <c r="K612" s="149"/>
      <c r="L612" s="465"/>
      <c r="M612" s="149"/>
      <c r="N612" s="149"/>
      <c r="O612" s="397" t="str">
        <f t="shared" si="20"/>
        <v/>
      </c>
      <c r="P612" s="397" t="str">
        <f t="shared" si="21"/>
        <v/>
      </c>
      <c r="Q612" s="425"/>
    </row>
    <row r="613" hidden="1" customHeight="1" spans="1:17">
      <c r="A613" s="390">
        <v>606</v>
      </c>
      <c r="B613" s="555"/>
      <c r="C613" s="555"/>
      <c r="D613" s="556"/>
      <c r="E613" s="465"/>
      <c r="F613" s="149"/>
      <c r="G613" s="149"/>
      <c r="H613" s="557"/>
      <c r="I613" s="465"/>
      <c r="J613" s="149"/>
      <c r="K613" s="149"/>
      <c r="L613" s="465"/>
      <c r="M613" s="149"/>
      <c r="N613" s="149"/>
      <c r="O613" s="397" t="str">
        <f t="shared" si="20"/>
        <v/>
      </c>
      <c r="P613" s="397" t="str">
        <f t="shared" si="21"/>
        <v/>
      </c>
      <c r="Q613" s="425"/>
    </row>
    <row r="614" hidden="1" customHeight="1" spans="1:17">
      <c r="A614" s="390">
        <v>607</v>
      </c>
      <c r="B614" s="555"/>
      <c r="C614" s="555"/>
      <c r="D614" s="556"/>
      <c r="E614" s="465"/>
      <c r="F614" s="149"/>
      <c r="G614" s="149"/>
      <c r="H614" s="557"/>
      <c r="I614" s="465"/>
      <c r="J614" s="149"/>
      <c r="K614" s="149"/>
      <c r="L614" s="465"/>
      <c r="M614" s="149"/>
      <c r="N614" s="149"/>
      <c r="O614" s="397" t="str">
        <f t="shared" si="20"/>
        <v/>
      </c>
      <c r="P614" s="397" t="str">
        <f t="shared" si="21"/>
        <v/>
      </c>
      <c r="Q614" s="425"/>
    </row>
    <row r="615" hidden="1" customHeight="1" spans="1:17">
      <c r="A615" s="390">
        <v>608</v>
      </c>
      <c r="B615" s="555"/>
      <c r="C615" s="555"/>
      <c r="D615" s="556"/>
      <c r="E615" s="465"/>
      <c r="F615" s="149"/>
      <c r="G615" s="149"/>
      <c r="H615" s="557"/>
      <c r="I615" s="465"/>
      <c r="J615" s="149"/>
      <c r="K615" s="149"/>
      <c r="L615" s="465"/>
      <c r="M615" s="149"/>
      <c r="N615" s="149"/>
      <c r="O615" s="397" t="str">
        <f t="shared" si="20"/>
        <v/>
      </c>
      <c r="P615" s="397" t="str">
        <f t="shared" si="21"/>
        <v/>
      </c>
      <c r="Q615" s="425"/>
    </row>
    <row r="616" hidden="1" customHeight="1" spans="1:17">
      <c r="A616" s="390">
        <v>609</v>
      </c>
      <c r="B616" s="555"/>
      <c r="C616" s="555"/>
      <c r="D616" s="556"/>
      <c r="E616" s="465"/>
      <c r="F616" s="149"/>
      <c r="G616" s="149"/>
      <c r="H616" s="557"/>
      <c r="I616" s="465"/>
      <c r="J616" s="149"/>
      <c r="K616" s="149"/>
      <c r="L616" s="465"/>
      <c r="M616" s="149"/>
      <c r="N616" s="149"/>
      <c r="O616" s="397" t="str">
        <f t="shared" si="20"/>
        <v/>
      </c>
      <c r="P616" s="397" t="str">
        <f t="shared" si="21"/>
        <v/>
      </c>
      <c r="Q616" s="425"/>
    </row>
    <row r="617" hidden="1" customHeight="1" spans="1:17">
      <c r="A617" s="390">
        <v>610</v>
      </c>
      <c r="B617" s="555"/>
      <c r="C617" s="555"/>
      <c r="D617" s="556"/>
      <c r="E617" s="465"/>
      <c r="F617" s="149"/>
      <c r="G617" s="149"/>
      <c r="H617" s="557"/>
      <c r="I617" s="465"/>
      <c r="J617" s="149"/>
      <c r="K617" s="149"/>
      <c r="L617" s="465"/>
      <c r="M617" s="149"/>
      <c r="N617" s="149"/>
      <c r="O617" s="397" t="str">
        <f t="shared" si="20"/>
        <v/>
      </c>
      <c r="P617" s="397" t="str">
        <f t="shared" si="21"/>
        <v/>
      </c>
      <c r="Q617" s="425"/>
    </row>
    <row r="618" hidden="1" customHeight="1" spans="1:17">
      <c r="A618" s="390">
        <v>611</v>
      </c>
      <c r="B618" s="555"/>
      <c r="C618" s="555"/>
      <c r="D618" s="556"/>
      <c r="E618" s="465"/>
      <c r="F618" s="149"/>
      <c r="G618" s="149"/>
      <c r="H618" s="557"/>
      <c r="I618" s="465"/>
      <c r="J618" s="149"/>
      <c r="K618" s="149"/>
      <c r="L618" s="465"/>
      <c r="M618" s="149"/>
      <c r="N618" s="149"/>
      <c r="O618" s="397" t="str">
        <f t="shared" si="20"/>
        <v/>
      </c>
      <c r="P618" s="397" t="str">
        <f t="shared" si="21"/>
        <v/>
      </c>
      <c r="Q618" s="425"/>
    </row>
    <row r="619" hidden="1" customHeight="1" spans="1:17">
      <c r="A619" s="390">
        <v>612</v>
      </c>
      <c r="B619" s="555"/>
      <c r="C619" s="555"/>
      <c r="D619" s="556"/>
      <c r="E619" s="465"/>
      <c r="F619" s="149"/>
      <c r="G619" s="149"/>
      <c r="H619" s="557"/>
      <c r="I619" s="465"/>
      <c r="J619" s="149"/>
      <c r="K619" s="149"/>
      <c r="L619" s="465"/>
      <c r="M619" s="149"/>
      <c r="N619" s="149"/>
      <c r="O619" s="397" t="str">
        <f t="shared" si="20"/>
        <v/>
      </c>
      <c r="P619" s="397" t="str">
        <f t="shared" si="21"/>
        <v/>
      </c>
      <c r="Q619" s="425"/>
    </row>
    <row r="620" hidden="1" customHeight="1" spans="1:17">
      <c r="A620" s="390">
        <v>613</v>
      </c>
      <c r="B620" s="555"/>
      <c r="C620" s="555"/>
      <c r="D620" s="556"/>
      <c r="E620" s="465"/>
      <c r="F620" s="149"/>
      <c r="G620" s="149"/>
      <c r="H620" s="557"/>
      <c r="I620" s="465"/>
      <c r="J620" s="149"/>
      <c r="K620" s="149"/>
      <c r="L620" s="465"/>
      <c r="M620" s="149"/>
      <c r="N620" s="149"/>
      <c r="O620" s="397" t="str">
        <f t="shared" si="20"/>
        <v/>
      </c>
      <c r="P620" s="397" t="str">
        <f t="shared" si="21"/>
        <v/>
      </c>
      <c r="Q620" s="425"/>
    </row>
    <row r="621" hidden="1" customHeight="1" spans="1:17">
      <c r="A621" s="390">
        <v>614</v>
      </c>
      <c r="B621" s="555"/>
      <c r="C621" s="555"/>
      <c r="D621" s="556"/>
      <c r="E621" s="465"/>
      <c r="F621" s="149"/>
      <c r="G621" s="149"/>
      <c r="H621" s="557"/>
      <c r="I621" s="465"/>
      <c r="J621" s="149"/>
      <c r="K621" s="149"/>
      <c r="L621" s="465"/>
      <c r="M621" s="149"/>
      <c r="N621" s="149"/>
      <c r="O621" s="397" t="str">
        <f t="shared" si="20"/>
        <v/>
      </c>
      <c r="P621" s="397" t="str">
        <f t="shared" si="21"/>
        <v/>
      </c>
      <c r="Q621" s="425"/>
    </row>
    <row r="622" hidden="1" customHeight="1" spans="1:17">
      <c r="A622" s="390">
        <v>615</v>
      </c>
      <c r="B622" s="555"/>
      <c r="C622" s="555"/>
      <c r="D622" s="556"/>
      <c r="E622" s="465"/>
      <c r="F622" s="149"/>
      <c r="G622" s="558"/>
      <c r="H622" s="557"/>
      <c r="I622" s="465"/>
      <c r="J622" s="149"/>
      <c r="K622" s="558"/>
      <c r="L622" s="465"/>
      <c r="M622" s="149"/>
      <c r="N622" s="558"/>
      <c r="O622" s="397" t="str">
        <f t="shared" si="20"/>
        <v/>
      </c>
      <c r="P622" s="397" t="str">
        <f t="shared" si="21"/>
        <v/>
      </c>
      <c r="Q622" s="425"/>
    </row>
    <row r="623" hidden="1" customHeight="1" spans="1:17">
      <c r="A623" s="390">
        <v>616</v>
      </c>
      <c r="B623" s="555"/>
      <c r="C623" s="555"/>
      <c r="D623" s="556"/>
      <c r="E623" s="465"/>
      <c r="F623" s="149"/>
      <c r="G623" s="149"/>
      <c r="H623" s="557"/>
      <c r="I623" s="465"/>
      <c r="J623" s="149"/>
      <c r="K623" s="149"/>
      <c r="L623" s="465"/>
      <c r="M623" s="149"/>
      <c r="N623" s="149"/>
      <c r="O623" s="397" t="str">
        <f t="shared" si="20"/>
        <v/>
      </c>
      <c r="P623" s="397" t="str">
        <f t="shared" si="21"/>
        <v/>
      </c>
      <c r="Q623" s="425"/>
    </row>
    <row r="624" hidden="1" customHeight="1" spans="1:17">
      <c r="A624" s="390">
        <v>617</v>
      </c>
      <c r="B624" s="555"/>
      <c r="C624" s="555"/>
      <c r="D624" s="556"/>
      <c r="E624" s="465"/>
      <c r="F624" s="149"/>
      <c r="G624" s="149"/>
      <c r="H624" s="557"/>
      <c r="I624" s="465"/>
      <c r="J624" s="149"/>
      <c r="K624" s="149"/>
      <c r="L624" s="465"/>
      <c r="M624" s="149"/>
      <c r="N624" s="149"/>
      <c r="O624" s="397" t="str">
        <f t="shared" si="20"/>
        <v/>
      </c>
      <c r="P624" s="397" t="str">
        <f t="shared" si="21"/>
        <v/>
      </c>
      <c r="Q624" s="425"/>
    </row>
    <row r="625" hidden="1" customHeight="1" spans="1:17">
      <c r="A625" s="390">
        <v>618</v>
      </c>
      <c r="B625" s="555"/>
      <c r="C625" s="555"/>
      <c r="D625" s="556"/>
      <c r="E625" s="465"/>
      <c r="F625" s="149"/>
      <c r="G625" s="149"/>
      <c r="H625" s="557"/>
      <c r="I625" s="465"/>
      <c r="J625" s="149"/>
      <c r="K625" s="149"/>
      <c r="L625" s="465"/>
      <c r="M625" s="149"/>
      <c r="N625" s="149"/>
      <c r="O625" s="397" t="str">
        <f t="shared" si="20"/>
        <v/>
      </c>
      <c r="P625" s="397" t="str">
        <f t="shared" si="21"/>
        <v/>
      </c>
      <c r="Q625" s="425"/>
    </row>
    <row r="626" hidden="1" customHeight="1" spans="1:17">
      <c r="A626" s="390">
        <v>619</v>
      </c>
      <c r="B626" s="555"/>
      <c r="C626" s="555"/>
      <c r="D626" s="556"/>
      <c r="E626" s="465"/>
      <c r="F626" s="149"/>
      <c r="G626" s="149"/>
      <c r="H626" s="557"/>
      <c r="I626" s="465"/>
      <c r="J626" s="149"/>
      <c r="K626" s="149"/>
      <c r="L626" s="465"/>
      <c r="M626" s="149"/>
      <c r="N626" s="149"/>
      <c r="O626" s="397" t="str">
        <f t="shared" si="20"/>
        <v/>
      </c>
      <c r="P626" s="397" t="str">
        <f t="shared" si="21"/>
        <v/>
      </c>
      <c r="Q626" s="425"/>
    </row>
    <row r="627" hidden="1" customHeight="1" spans="1:17">
      <c r="A627" s="390">
        <v>620</v>
      </c>
      <c r="B627" s="555"/>
      <c r="C627" s="555"/>
      <c r="D627" s="556"/>
      <c r="E627" s="465"/>
      <c r="F627" s="149"/>
      <c r="G627" s="149"/>
      <c r="H627" s="557"/>
      <c r="I627" s="465"/>
      <c r="J627" s="149"/>
      <c r="K627" s="149"/>
      <c r="L627" s="465"/>
      <c r="M627" s="149"/>
      <c r="N627" s="149"/>
      <c r="O627" s="397" t="str">
        <f t="shared" si="20"/>
        <v/>
      </c>
      <c r="P627" s="397" t="str">
        <f t="shared" si="21"/>
        <v/>
      </c>
      <c r="Q627" s="425"/>
    </row>
    <row r="628" hidden="1" customHeight="1" spans="1:17">
      <c r="A628" s="390">
        <v>621</v>
      </c>
      <c r="B628" s="555"/>
      <c r="C628" s="555"/>
      <c r="D628" s="556"/>
      <c r="E628" s="465"/>
      <c r="F628" s="149"/>
      <c r="G628" s="149"/>
      <c r="H628" s="557"/>
      <c r="I628" s="465"/>
      <c r="J628" s="149"/>
      <c r="K628" s="149"/>
      <c r="L628" s="465"/>
      <c r="M628" s="149"/>
      <c r="N628" s="149"/>
      <c r="O628" s="397" t="str">
        <f t="shared" si="20"/>
        <v/>
      </c>
      <c r="P628" s="397" t="str">
        <f t="shared" si="21"/>
        <v/>
      </c>
      <c r="Q628" s="425"/>
    </row>
    <row r="629" hidden="1" customHeight="1" spans="1:17">
      <c r="A629" s="390">
        <v>622</v>
      </c>
      <c r="B629" s="555"/>
      <c r="C629" s="555"/>
      <c r="D629" s="556"/>
      <c r="E629" s="465"/>
      <c r="F629" s="149"/>
      <c r="G629" s="149"/>
      <c r="H629" s="557"/>
      <c r="I629" s="465"/>
      <c r="J629" s="149"/>
      <c r="K629" s="149"/>
      <c r="L629" s="465"/>
      <c r="M629" s="149"/>
      <c r="N629" s="149"/>
      <c r="O629" s="397" t="str">
        <f t="shared" si="20"/>
        <v/>
      </c>
      <c r="P629" s="397" t="str">
        <f t="shared" si="21"/>
        <v/>
      </c>
      <c r="Q629" s="425"/>
    </row>
    <row r="630" hidden="1" customHeight="1" spans="1:17">
      <c r="A630" s="390">
        <v>623</v>
      </c>
      <c r="B630" s="555"/>
      <c r="C630" s="555"/>
      <c r="D630" s="556"/>
      <c r="E630" s="465"/>
      <c r="F630" s="149"/>
      <c r="G630" s="149"/>
      <c r="H630" s="557"/>
      <c r="I630" s="465"/>
      <c r="J630" s="149"/>
      <c r="K630" s="149"/>
      <c r="L630" s="465"/>
      <c r="M630" s="149"/>
      <c r="N630" s="149"/>
      <c r="O630" s="397" t="str">
        <f t="shared" si="20"/>
        <v/>
      </c>
      <c r="P630" s="397" t="str">
        <f t="shared" si="21"/>
        <v/>
      </c>
      <c r="Q630" s="425"/>
    </row>
    <row r="631" hidden="1" customHeight="1" spans="1:17">
      <c r="A631" s="390">
        <v>624</v>
      </c>
      <c r="B631" s="555"/>
      <c r="C631" s="555"/>
      <c r="D631" s="556"/>
      <c r="E631" s="465"/>
      <c r="F631" s="149"/>
      <c r="G631" s="149"/>
      <c r="H631" s="557"/>
      <c r="I631" s="465"/>
      <c r="J631" s="149"/>
      <c r="K631" s="149"/>
      <c r="L631" s="465"/>
      <c r="M631" s="149"/>
      <c r="N631" s="149"/>
      <c r="O631" s="397" t="str">
        <f t="shared" si="20"/>
        <v/>
      </c>
      <c r="P631" s="397" t="str">
        <f t="shared" si="21"/>
        <v/>
      </c>
      <c r="Q631" s="425"/>
    </row>
    <row r="632" hidden="1" customHeight="1" spans="1:17">
      <c r="A632" s="390">
        <v>625</v>
      </c>
      <c r="B632" s="555"/>
      <c r="C632" s="555"/>
      <c r="D632" s="556"/>
      <c r="E632" s="465"/>
      <c r="F632" s="149"/>
      <c r="G632" s="149"/>
      <c r="H632" s="557"/>
      <c r="I632" s="465"/>
      <c r="J632" s="149"/>
      <c r="K632" s="149"/>
      <c r="L632" s="465"/>
      <c r="M632" s="149"/>
      <c r="N632" s="149"/>
      <c r="O632" s="397" t="str">
        <f t="shared" si="20"/>
        <v/>
      </c>
      <c r="P632" s="397" t="str">
        <f t="shared" si="21"/>
        <v/>
      </c>
      <c r="Q632" s="425"/>
    </row>
    <row r="633" hidden="1" customHeight="1" spans="1:17">
      <c r="A633" s="390">
        <v>626</v>
      </c>
      <c r="B633" s="555"/>
      <c r="C633" s="555"/>
      <c r="D633" s="556"/>
      <c r="E633" s="465"/>
      <c r="F633" s="149"/>
      <c r="G633" s="149"/>
      <c r="H633" s="557"/>
      <c r="I633" s="465"/>
      <c r="J633" s="149"/>
      <c r="K633" s="149"/>
      <c r="L633" s="465"/>
      <c r="M633" s="149"/>
      <c r="N633" s="149"/>
      <c r="O633" s="397" t="str">
        <f t="shared" si="20"/>
        <v/>
      </c>
      <c r="P633" s="397" t="str">
        <f t="shared" si="21"/>
        <v/>
      </c>
      <c r="Q633" s="425"/>
    </row>
    <row r="634" hidden="1" customHeight="1" spans="1:17">
      <c r="A634" s="390">
        <v>627</v>
      </c>
      <c r="B634" s="555"/>
      <c r="C634" s="555"/>
      <c r="D634" s="556"/>
      <c r="E634" s="465"/>
      <c r="F634" s="149"/>
      <c r="G634" s="558"/>
      <c r="H634" s="557"/>
      <c r="I634" s="465"/>
      <c r="J634" s="149"/>
      <c r="K634" s="558"/>
      <c r="L634" s="465"/>
      <c r="M634" s="149"/>
      <c r="N634" s="558"/>
      <c r="O634" s="397" t="str">
        <f t="shared" si="20"/>
        <v/>
      </c>
      <c r="P634" s="397" t="str">
        <f t="shared" si="21"/>
        <v/>
      </c>
      <c r="Q634" s="425"/>
    </row>
    <row r="635" hidden="1" customHeight="1" spans="1:17">
      <c r="A635" s="390">
        <v>628</v>
      </c>
      <c r="B635" s="555"/>
      <c r="C635" s="555"/>
      <c r="D635" s="556"/>
      <c r="E635" s="465"/>
      <c r="F635" s="149"/>
      <c r="G635" s="149"/>
      <c r="H635" s="557"/>
      <c r="I635" s="465"/>
      <c r="J635" s="149"/>
      <c r="K635" s="149"/>
      <c r="L635" s="465"/>
      <c r="M635" s="149"/>
      <c r="N635" s="149"/>
      <c r="O635" s="397" t="str">
        <f t="shared" si="20"/>
        <v/>
      </c>
      <c r="P635" s="397" t="str">
        <f t="shared" si="21"/>
        <v/>
      </c>
      <c r="Q635" s="425"/>
    </row>
    <row r="636" hidden="1" customHeight="1" spans="1:17">
      <c r="A636" s="390">
        <v>629</v>
      </c>
      <c r="B636" s="555"/>
      <c r="C636" s="555"/>
      <c r="D636" s="556"/>
      <c r="E636" s="465"/>
      <c r="F636" s="149"/>
      <c r="G636" s="149"/>
      <c r="H636" s="557"/>
      <c r="I636" s="465"/>
      <c r="J636" s="149"/>
      <c r="K636" s="149"/>
      <c r="L636" s="465"/>
      <c r="M636" s="149"/>
      <c r="N636" s="149"/>
      <c r="O636" s="397" t="str">
        <f t="shared" si="20"/>
        <v/>
      </c>
      <c r="P636" s="397" t="str">
        <f t="shared" si="21"/>
        <v/>
      </c>
      <c r="Q636" s="425"/>
    </row>
    <row r="637" hidden="1" customHeight="1" spans="1:17">
      <c r="A637" s="390">
        <v>630</v>
      </c>
      <c r="B637" s="555"/>
      <c r="C637" s="555"/>
      <c r="D637" s="556"/>
      <c r="E637" s="465"/>
      <c r="F637" s="149"/>
      <c r="G637" s="149"/>
      <c r="H637" s="557"/>
      <c r="I637" s="465"/>
      <c r="J637" s="149"/>
      <c r="K637" s="149"/>
      <c r="L637" s="465"/>
      <c r="M637" s="149"/>
      <c r="N637" s="149"/>
      <c r="O637" s="397" t="str">
        <f t="shared" si="20"/>
        <v/>
      </c>
      <c r="P637" s="397" t="str">
        <f t="shared" si="21"/>
        <v/>
      </c>
      <c r="Q637" s="425"/>
    </row>
    <row r="638" hidden="1" customHeight="1" spans="1:17">
      <c r="A638" s="390">
        <v>631</v>
      </c>
      <c r="B638" s="555"/>
      <c r="C638" s="555"/>
      <c r="D638" s="556"/>
      <c r="E638" s="465"/>
      <c r="F638" s="149"/>
      <c r="G638" s="558"/>
      <c r="H638" s="557"/>
      <c r="I638" s="465"/>
      <c r="J638" s="149"/>
      <c r="K638" s="558"/>
      <c r="L638" s="465"/>
      <c r="M638" s="149"/>
      <c r="N638" s="558"/>
      <c r="O638" s="397" t="str">
        <f t="shared" si="20"/>
        <v/>
      </c>
      <c r="P638" s="397" t="str">
        <f t="shared" si="21"/>
        <v/>
      </c>
      <c r="Q638" s="425"/>
    </row>
    <row r="639" hidden="1" customHeight="1" spans="1:17">
      <c r="A639" s="390">
        <v>632</v>
      </c>
      <c r="B639" s="555"/>
      <c r="C639" s="555"/>
      <c r="D639" s="556"/>
      <c r="E639" s="465"/>
      <c r="F639" s="149"/>
      <c r="G639" s="149"/>
      <c r="H639" s="557"/>
      <c r="I639" s="465"/>
      <c r="J639" s="149"/>
      <c r="K639" s="149"/>
      <c r="L639" s="465"/>
      <c r="M639" s="149"/>
      <c r="N639" s="149"/>
      <c r="O639" s="397" t="str">
        <f t="shared" si="20"/>
        <v/>
      </c>
      <c r="P639" s="397" t="str">
        <f t="shared" si="21"/>
        <v/>
      </c>
      <c r="Q639" s="425"/>
    </row>
    <row r="640" hidden="1" customHeight="1" spans="1:17">
      <c r="A640" s="390">
        <v>633</v>
      </c>
      <c r="B640" s="555"/>
      <c r="C640" s="555"/>
      <c r="D640" s="556"/>
      <c r="E640" s="465"/>
      <c r="F640" s="149"/>
      <c r="G640" s="149"/>
      <c r="H640" s="557"/>
      <c r="I640" s="465"/>
      <c r="J640" s="149"/>
      <c r="K640" s="149"/>
      <c r="L640" s="465"/>
      <c r="M640" s="149"/>
      <c r="N640" s="149"/>
      <c r="O640" s="397" t="str">
        <f t="shared" si="20"/>
        <v/>
      </c>
      <c r="P640" s="397" t="str">
        <f t="shared" si="21"/>
        <v/>
      </c>
      <c r="Q640" s="425"/>
    </row>
    <row r="641" hidden="1" customHeight="1" spans="1:17">
      <c r="A641" s="390">
        <v>634</v>
      </c>
      <c r="B641" s="555"/>
      <c r="C641" s="555"/>
      <c r="D641" s="556"/>
      <c r="E641" s="465"/>
      <c r="F641" s="149"/>
      <c r="G641" s="149"/>
      <c r="H641" s="557"/>
      <c r="I641" s="465"/>
      <c r="J641" s="149"/>
      <c r="K641" s="149"/>
      <c r="L641" s="465"/>
      <c r="M641" s="149"/>
      <c r="N641" s="149"/>
      <c r="O641" s="397" t="str">
        <f t="shared" si="20"/>
        <v/>
      </c>
      <c r="P641" s="397" t="str">
        <f t="shared" si="21"/>
        <v/>
      </c>
      <c r="Q641" s="425"/>
    </row>
    <row r="642" hidden="1" customHeight="1" spans="1:17">
      <c r="A642" s="390">
        <v>635</v>
      </c>
      <c r="B642" s="555"/>
      <c r="C642" s="555"/>
      <c r="D642" s="556"/>
      <c r="E642" s="465"/>
      <c r="F642" s="149"/>
      <c r="G642" s="149"/>
      <c r="H642" s="557"/>
      <c r="I642" s="465"/>
      <c r="J642" s="149"/>
      <c r="K642" s="149"/>
      <c r="L642" s="465"/>
      <c r="M642" s="149"/>
      <c r="N642" s="149"/>
      <c r="O642" s="397" t="str">
        <f t="shared" si="20"/>
        <v/>
      </c>
      <c r="P642" s="397" t="str">
        <f t="shared" si="21"/>
        <v/>
      </c>
      <c r="Q642" s="425"/>
    </row>
    <row r="643" hidden="1" customHeight="1" spans="1:17">
      <c r="A643" s="390">
        <v>636</v>
      </c>
      <c r="B643" s="555"/>
      <c r="C643" s="555"/>
      <c r="D643" s="556"/>
      <c r="E643" s="465"/>
      <c r="F643" s="149"/>
      <c r="G643" s="149"/>
      <c r="H643" s="557"/>
      <c r="I643" s="465"/>
      <c r="J643" s="149"/>
      <c r="K643" s="149"/>
      <c r="L643" s="465"/>
      <c r="M643" s="149"/>
      <c r="N643" s="149"/>
      <c r="O643" s="397" t="str">
        <f t="shared" si="20"/>
        <v/>
      </c>
      <c r="P643" s="397" t="str">
        <f t="shared" si="21"/>
        <v/>
      </c>
      <c r="Q643" s="425"/>
    </row>
    <row r="644" hidden="1" customHeight="1" spans="1:17">
      <c r="A644" s="390">
        <v>637</v>
      </c>
      <c r="B644" s="555"/>
      <c r="C644" s="555"/>
      <c r="D644" s="556"/>
      <c r="E644" s="465"/>
      <c r="F644" s="149"/>
      <c r="G644" s="149"/>
      <c r="H644" s="557"/>
      <c r="I644" s="465"/>
      <c r="J644" s="149"/>
      <c r="K644" s="149"/>
      <c r="L644" s="465"/>
      <c r="M644" s="149"/>
      <c r="N644" s="149"/>
      <c r="O644" s="397" t="str">
        <f t="shared" si="20"/>
        <v/>
      </c>
      <c r="P644" s="397" t="str">
        <f t="shared" si="21"/>
        <v/>
      </c>
      <c r="Q644" s="425"/>
    </row>
    <row r="645" hidden="1" customHeight="1" spans="1:17">
      <c r="A645" s="390">
        <v>638</v>
      </c>
      <c r="B645" s="555"/>
      <c r="C645" s="555"/>
      <c r="D645" s="556"/>
      <c r="E645" s="465"/>
      <c r="F645" s="149"/>
      <c r="G645" s="149"/>
      <c r="H645" s="557"/>
      <c r="I645" s="465"/>
      <c r="J645" s="149"/>
      <c r="K645" s="149"/>
      <c r="L645" s="465"/>
      <c r="M645" s="149"/>
      <c r="N645" s="149"/>
      <c r="O645" s="397" t="str">
        <f t="shared" si="20"/>
        <v/>
      </c>
      <c r="P645" s="397" t="str">
        <f t="shared" si="21"/>
        <v/>
      </c>
      <c r="Q645" s="425"/>
    </row>
    <row r="646" hidden="1" customHeight="1" spans="1:17">
      <c r="A646" s="390">
        <v>639</v>
      </c>
      <c r="B646" s="555"/>
      <c r="C646" s="555"/>
      <c r="D646" s="556"/>
      <c r="E646" s="465"/>
      <c r="F646" s="149"/>
      <c r="G646" s="149"/>
      <c r="H646" s="557"/>
      <c r="I646" s="465"/>
      <c r="J646" s="149"/>
      <c r="K646" s="149"/>
      <c r="L646" s="465"/>
      <c r="M646" s="149"/>
      <c r="N646" s="149"/>
      <c r="O646" s="397" t="str">
        <f t="shared" si="20"/>
        <v/>
      </c>
      <c r="P646" s="397" t="str">
        <f t="shared" si="21"/>
        <v/>
      </c>
      <c r="Q646" s="425"/>
    </row>
    <row r="647" hidden="1" customHeight="1" spans="1:17">
      <c r="A647" s="390">
        <v>640</v>
      </c>
      <c r="B647" s="555"/>
      <c r="C647" s="555"/>
      <c r="D647" s="556"/>
      <c r="E647" s="465"/>
      <c r="F647" s="149"/>
      <c r="G647" s="149"/>
      <c r="H647" s="557"/>
      <c r="I647" s="465"/>
      <c r="J647" s="149"/>
      <c r="K647" s="149"/>
      <c r="L647" s="465"/>
      <c r="M647" s="149"/>
      <c r="N647" s="149"/>
      <c r="O647" s="397" t="str">
        <f t="shared" si="20"/>
        <v/>
      </c>
      <c r="P647" s="397" t="str">
        <f t="shared" si="21"/>
        <v/>
      </c>
      <c r="Q647" s="425"/>
    </row>
    <row r="648" hidden="1" customHeight="1" spans="1:17">
      <c r="A648" s="390">
        <v>641</v>
      </c>
      <c r="B648" s="555"/>
      <c r="C648" s="555"/>
      <c r="D648" s="556"/>
      <c r="E648" s="465"/>
      <c r="F648" s="149"/>
      <c r="G648" s="149"/>
      <c r="H648" s="557"/>
      <c r="I648" s="465"/>
      <c r="J648" s="149"/>
      <c r="K648" s="149"/>
      <c r="L648" s="465"/>
      <c r="M648" s="149"/>
      <c r="N648" s="149"/>
      <c r="O648" s="397" t="str">
        <f t="shared" si="20"/>
        <v/>
      </c>
      <c r="P648" s="397" t="str">
        <f t="shared" si="21"/>
        <v/>
      </c>
      <c r="Q648" s="425"/>
    </row>
    <row r="649" hidden="1" customHeight="1" spans="1:17">
      <c r="A649" s="390">
        <v>642</v>
      </c>
      <c r="B649" s="555"/>
      <c r="C649" s="555"/>
      <c r="D649" s="556"/>
      <c r="E649" s="465"/>
      <c r="F649" s="149"/>
      <c r="G649" s="149"/>
      <c r="H649" s="557"/>
      <c r="I649" s="465"/>
      <c r="J649" s="149"/>
      <c r="K649" s="149"/>
      <c r="L649" s="465"/>
      <c r="M649" s="149"/>
      <c r="N649" s="149"/>
      <c r="O649" s="397" t="str">
        <f t="shared" si="20"/>
        <v/>
      </c>
      <c r="P649" s="397" t="str">
        <f t="shared" si="21"/>
        <v/>
      </c>
      <c r="Q649" s="425"/>
    </row>
    <row r="650" hidden="1" customHeight="1" spans="1:17">
      <c r="A650" s="390">
        <v>643</v>
      </c>
      <c r="B650" s="555"/>
      <c r="C650" s="555"/>
      <c r="D650" s="556"/>
      <c r="E650" s="465"/>
      <c r="F650" s="149"/>
      <c r="G650" s="149"/>
      <c r="H650" s="557"/>
      <c r="I650" s="465"/>
      <c r="J650" s="149"/>
      <c r="K650" s="149"/>
      <c r="L650" s="465"/>
      <c r="M650" s="149"/>
      <c r="N650" s="149"/>
      <c r="O650" s="397" t="str">
        <f t="shared" si="20"/>
        <v/>
      </c>
      <c r="P650" s="397" t="str">
        <f t="shared" si="21"/>
        <v/>
      </c>
      <c r="Q650" s="425"/>
    </row>
    <row r="651" hidden="1" customHeight="1" spans="1:17">
      <c r="A651" s="390">
        <v>644</v>
      </c>
      <c r="B651" s="555"/>
      <c r="C651" s="555"/>
      <c r="D651" s="556"/>
      <c r="E651" s="465"/>
      <c r="F651" s="149"/>
      <c r="G651" s="149"/>
      <c r="H651" s="557"/>
      <c r="I651" s="465"/>
      <c r="J651" s="149"/>
      <c r="K651" s="149"/>
      <c r="L651" s="465"/>
      <c r="M651" s="149"/>
      <c r="N651" s="149"/>
      <c r="O651" s="397" t="str">
        <f t="shared" si="20"/>
        <v/>
      </c>
      <c r="P651" s="397" t="str">
        <f t="shared" si="21"/>
        <v/>
      </c>
      <c r="Q651" s="425"/>
    </row>
    <row r="652" hidden="1" customHeight="1" spans="1:17">
      <c r="A652" s="390">
        <v>645</v>
      </c>
      <c r="B652" s="555"/>
      <c r="C652" s="555"/>
      <c r="D652" s="556"/>
      <c r="E652" s="465"/>
      <c r="F652" s="149"/>
      <c r="G652" s="149"/>
      <c r="H652" s="557"/>
      <c r="I652" s="465"/>
      <c r="J652" s="149"/>
      <c r="K652" s="149"/>
      <c r="L652" s="465"/>
      <c r="M652" s="149"/>
      <c r="N652" s="149"/>
      <c r="O652" s="397" t="str">
        <f t="shared" si="20"/>
        <v/>
      </c>
      <c r="P652" s="397" t="str">
        <f t="shared" si="21"/>
        <v/>
      </c>
      <c r="Q652" s="425"/>
    </row>
    <row r="653" hidden="1" customHeight="1" spans="1:17">
      <c r="A653" s="390">
        <v>646</v>
      </c>
      <c r="B653" s="555"/>
      <c r="C653" s="555"/>
      <c r="D653" s="556"/>
      <c r="E653" s="465"/>
      <c r="F653" s="558"/>
      <c r="G653" s="558"/>
      <c r="H653" s="557"/>
      <c r="I653" s="465"/>
      <c r="J653" s="558"/>
      <c r="K653" s="558"/>
      <c r="L653" s="465"/>
      <c r="M653" s="558"/>
      <c r="N653" s="558"/>
      <c r="O653" s="397" t="str">
        <f t="shared" si="20"/>
        <v/>
      </c>
      <c r="P653" s="397" t="str">
        <f t="shared" si="21"/>
        <v/>
      </c>
      <c r="Q653" s="425"/>
    </row>
    <row r="654" hidden="1" customHeight="1" spans="1:17">
      <c r="A654" s="390">
        <v>647</v>
      </c>
      <c r="B654" s="555"/>
      <c r="C654" s="555"/>
      <c r="D654" s="556"/>
      <c r="E654" s="465"/>
      <c r="F654" s="149"/>
      <c r="G654" s="149"/>
      <c r="H654" s="557"/>
      <c r="I654" s="465"/>
      <c r="J654" s="149"/>
      <c r="K654" s="149"/>
      <c r="L654" s="465"/>
      <c r="M654" s="149"/>
      <c r="N654" s="149"/>
      <c r="O654" s="397" t="str">
        <f t="shared" si="20"/>
        <v/>
      </c>
      <c r="P654" s="397" t="str">
        <f t="shared" si="21"/>
        <v/>
      </c>
      <c r="Q654" s="425"/>
    </row>
    <row r="655" hidden="1" customHeight="1" spans="1:17">
      <c r="A655" s="390">
        <v>648</v>
      </c>
      <c r="B655" s="555"/>
      <c r="C655" s="555"/>
      <c r="D655" s="556"/>
      <c r="E655" s="465"/>
      <c r="F655" s="149"/>
      <c r="G655" s="149"/>
      <c r="H655" s="557"/>
      <c r="I655" s="465"/>
      <c r="J655" s="149"/>
      <c r="K655" s="149"/>
      <c r="L655" s="465"/>
      <c r="M655" s="149"/>
      <c r="N655" s="149"/>
      <c r="O655" s="397" t="str">
        <f t="shared" si="20"/>
        <v/>
      </c>
      <c r="P655" s="397" t="str">
        <f t="shared" si="21"/>
        <v/>
      </c>
      <c r="Q655" s="425"/>
    </row>
    <row r="656" hidden="1" customHeight="1" spans="1:17">
      <c r="A656" s="390">
        <v>649</v>
      </c>
      <c r="B656" s="555"/>
      <c r="C656" s="555"/>
      <c r="D656" s="556"/>
      <c r="E656" s="465"/>
      <c r="F656" s="149"/>
      <c r="G656" s="149"/>
      <c r="H656" s="557"/>
      <c r="I656" s="465"/>
      <c r="J656" s="149"/>
      <c r="K656" s="149"/>
      <c r="L656" s="465"/>
      <c r="M656" s="149"/>
      <c r="N656" s="149"/>
      <c r="O656" s="397" t="str">
        <f t="shared" si="20"/>
        <v/>
      </c>
      <c r="P656" s="397" t="str">
        <f t="shared" si="21"/>
        <v/>
      </c>
      <c r="Q656" s="425"/>
    </row>
    <row r="657" hidden="1" customHeight="1" spans="1:17">
      <c r="A657" s="390">
        <v>650</v>
      </c>
      <c r="B657" s="555"/>
      <c r="C657" s="555"/>
      <c r="D657" s="556"/>
      <c r="E657" s="465"/>
      <c r="F657" s="149"/>
      <c r="G657" s="149"/>
      <c r="H657" s="557"/>
      <c r="I657" s="465"/>
      <c r="J657" s="149"/>
      <c r="K657" s="149"/>
      <c r="L657" s="465"/>
      <c r="M657" s="149"/>
      <c r="N657" s="149"/>
      <c r="O657" s="397" t="str">
        <f t="shared" si="20"/>
        <v/>
      </c>
      <c r="P657" s="397" t="str">
        <f t="shared" si="21"/>
        <v/>
      </c>
      <c r="Q657" s="425"/>
    </row>
    <row r="658" hidden="1" customHeight="1" spans="1:17">
      <c r="A658" s="390">
        <v>651</v>
      </c>
      <c r="B658" s="555"/>
      <c r="C658" s="555"/>
      <c r="D658" s="556"/>
      <c r="E658" s="465"/>
      <c r="F658" s="149"/>
      <c r="G658" s="149"/>
      <c r="H658" s="557"/>
      <c r="I658" s="465"/>
      <c r="J658" s="149"/>
      <c r="K658" s="149"/>
      <c r="L658" s="465"/>
      <c r="M658" s="149"/>
      <c r="N658" s="149"/>
      <c r="O658" s="397" t="str">
        <f t="shared" si="20"/>
        <v/>
      </c>
      <c r="P658" s="397" t="str">
        <f t="shared" si="21"/>
        <v/>
      </c>
      <c r="Q658" s="425"/>
    </row>
    <row r="659" hidden="1" customHeight="1" spans="1:17">
      <c r="A659" s="390">
        <v>652</v>
      </c>
      <c r="B659" s="555"/>
      <c r="C659" s="555"/>
      <c r="D659" s="556"/>
      <c r="E659" s="465"/>
      <c r="F659" s="149"/>
      <c r="G659" s="149"/>
      <c r="H659" s="557"/>
      <c r="I659" s="465"/>
      <c r="J659" s="149"/>
      <c r="K659" s="149"/>
      <c r="L659" s="465"/>
      <c r="M659" s="149"/>
      <c r="N659" s="149"/>
      <c r="O659" s="397" t="str">
        <f t="shared" si="20"/>
        <v/>
      </c>
      <c r="P659" s="397" t="str">
        <f t="shared" si="21"/>
        <v/>
      </c>
      <c r="Q659" s="425"/>
    </row>
    <row r="660" hidden="1" customHeight="1" spans="1:17">
      <c r="A660" s="390">
        <v>653</v>
      </c>
      <c r="B660" s="555"/>
      <c r="C660" s="555"/>
      <c r="D660" s="556"/>
      <c r="E660" s="465"/>
      <c r="F660" s="149"/>
      <c r="G660" s="149"/>
      <c r="H660" s="557"/>
      <c r="I660" s="465"/>
      <c r="J660" s="149"/>
      <c r="K660" s="149"/>
      <c r="L660" s="465"/>
      <c r="M660" s="149"/>
      <c r="N660" s="149"/>
      <c r="O660" s="397" t="str">
        <f t="shared" ref="O660:O723" si="22">IF(K660=0,"",(N660-K660))</f>
        <v/>
      </c>
      <c r="P660" s="397" t="str">
        <f t="shared" ref="P660:P723" si="23">IF(K660=0,"",(N660-K660)/K660*100)</f>
        <v/>
      </c>
      <c r="Q660" s="425"/>
    </row>
    <row r="661" hidden="1" customHeight="1" spans="1:17">
      <c r="A661" s="390">
        <v>654</v>
      </c>
      <c r="B661" s="555"/>
      <c r="C661" s="555"/>
      <c r="D661" s="556"/>
      <c r="E661" s="465"/>
      <c r="F661" s="149"/>
      <c r="G661" s="149"/>
      <c r="H661" s="557"/>
      <c r="I661" s="465"/>
      <c r="J661" s="149"/>
      <c r="K661" s="149"/>
      <c r="L661" s="465"/>
      <c r="M661" s="149"/>
      <c r="N661" s="149"/>
      <c r="O661" s="397" t="str">
        <f t="shared" si="22"/>
        <v/>
      </c>
      <c r="P661" s="397" t="str">
        <f t="shared" si="23"/>
        <v/>
      </c>
      <c r="Q661" s="425"/>
    </row>
    <row r="662" hidden="1" customHeight="1" spans="1:17">
      <c r="A662" s="390">
        <v>655</v>
      </c>
      <c r="B662" s="555"/>
      <c r="C662" s="555"/>
      <c r="D662" s="556"/>
      <c r="E662" s="465"/>
      <c r="F662" s="149"/>
      <c r="G662" s="149"/>
      <c r="H662" s="557"/>
      <c r="I662" s="465"/>
      <c r="J662" s="149"/>
      <c r="K662" s="149"/>
      <c r="L662" s="465"/>
      <c r="M662" s="149"/>
      <c r="N662" s="149"/>
      <c r="O662" s="397" t="str">
        <f t="shared" si="22"/>
        <v/>
      </c>
      <c r="P662" s="397" t="str">
        <f t="shared" si="23"/>
        <v/>
      </c>
      <c r="Q662" s="425"/>
    </row>
    <row r="663" hidden="1" customHeight="1" spans="1:17">
      <c r="A663" s="390">
        <v>656</v>
      </c>
      <c r="B663" s="555"/>
      <c r="C663" s="555"/>
      <c r="D663" s="556"/>
      <c r="E663" s="465"/>
      <c r="F663" s="149"/>
      <c r="G663" s="149"/>
      <c r="H663" s="557"/>
      <c r="I663" s="465"/>
      <c r="J663" s="149"/>
      <c r="K663" s="149"/>
      <c r="L663" s="465"/>
      <c r="M663" s="149"/>
      <c r="N663" s="149"/>
      <c r="O663" s="397" t="str">
        <f t="shared" si="22"/>
        <v/>
      </c>
      <c r="P663" s="397" t="str">
        <f t="shared" si="23"/>
        <v/>
      </c>
      <c r="Q663" s="425"/>
    </row>
    <row r="664" hidden="1" customHeight="1" spans="1:17">
      <c r="A664" s="390">
        <v>657</v>
      </c>
      <c r="B664" s="555"/>
      <c r="C664" s="555"/>
      <c r="D664" s="556"/>
      <c r="E664" s="465"/>
      <c r="F664" s="149"/>
      <c r="G664" s="149"/>
      <c r="H664" s="557"/>
      <c r="I664" s="465"/>
      <c r="J664" s="149"/>
      <c r="K664" s="149"/>
      <c r="L664" s="465"/>
      <c r="M664" s="149"/>
      <c r="N664" s="149"/>
      <c r="O664" s="397" t="str">
        <f t="shared" si="22"/>
        <v/>
      </c>
      <c r="P664" s="397" t="str">
        <f t="shared" si="23"/>
        <v/>
      </c>
      <c r="Q664" s="425"/>
    </row>
    <row r="665" hidden="1" customHeight="1" spans="1:17">
      <c r="A665" s="390">
        <v>658</v>
      </c>
      <c r="B665" s="555"/>
      <c r="C665" s="555"/>
      <c r="D665" s="556"/>
      <c r="E665" s="465"/>
      <c r="F665" s="149"/>
      <c r="G665" s="149"/>
      <c r="H665" s="557"/>
      <c r="I665" s="465"/>
      <c r="J665" s="149"/>
      <c r="K665" s="149"/>
      <c r="L665" s="465"/>
      <c r="M665" s="149"/>
      <c r="N665" s="149"/>
      <c r="O665" s="397" t="str">
        <f t="shared" si="22"/>
        <v/>
      </c>
      <c r="P665" s="397" t="str">
        <f t="shared" si="23"/>
        <v/>
      </c>
      <c r="Q665" s="425"/>
    </row>
    <row r="666" hidden="1" customHeight="1" spans="1:17">
      <c r="A666" s="390">
        <v>659</v>
      </c>
      <c r="B666" s="555"/>
      <c r="C666" s="555"/>
      <c r="D666" s="556"/>
      <c r="E666" s="465"/>
      <c r="F666" s="149"/>
      <c r="G666" s="149"/>
      <c r="H666" s="557"/>
      <c r="I666" s="465"/>
      <c r="J666" s="149"/>
      <c r="K666" s="149"/>
      <c r="L666" s="465"/>
      <c r="M666" s="149"/>
      <c r="N666" s="149"/>
      <c r="O666" s="397" t="str">
        <f t="shared" si="22"/>
        <v/>
      </c>
      <c r="P666" s="397" t="str">
        <f t="shared" si="23"/>
        <v/>
      </c>
      <c r="Q666" s="425"/>
    </row>
    <row r="667" hidden="1" customHeight="1" spans="1:17">
      <c r="A667" s="390">
        <v>660</v>
      </c>
      <c r="B667" s="555"/>
      <c r="C667" s="555"/>
      <c r="D667" s="556"/>
      <c r="E667" s="465"/>
      <c r="F667" s="149"/>
      <c r="G667" s="149"/>
      <c r="H667" s="557"/>
      <c r="I667" s="465"/>
      <c r="J667" s="149"/>
      <c r="K667" s="149"/>
      <c r="L667" s="465"/>
      <c r="M667" s="149"/>
      <c r="N667" s="149"/>
      <c r="O667" s="397" t="str">
        <f t="shared" si="22"/>
        <v/>
      </c>
      <c r="P667" s="397" t="str">
        <f t="shared" si="23"/>
        <v/>
      </c>
      <c r="Q667" s="425"/>
    </row>
    <row r="668" hidden="1" customHeight="1" spans="1:17">
      <c r="A668" s="390">
        <v>661</v>
      </c>
      <c r="B668" s="555"/>
      <c r="C668" s="555"/>
      <c r="D668" s="556"/>
      <c r="E668" s="465"/>
      <c r="F668" s="149"/>
      <c r="G668" s="149"/>
      <c r="H668" s="557"/>
      <c r="I668" s="465"/>
      <c r="J668" s="149"/>
      <c r="K668" s="149"/>
      <c r="L668" s="465"/>
      <c r="M668" s="149"/>
      <c r="N668" s="149"/>
      <c r="O668" s="397" t="str">
        <f t="shared" si="22"/>
        <v/>
      </c>
      <c r="P668" s="397" t="str">
        <f t="shared" si="23"/>
        <v/>
      </c>
      <c r="Q668" s="425"/>
    </row>
    <row r="669" hidden="1" customHeight="1" spans="1:17">
      <c r="A669" s="390">
        <v>662</v>
      </c>
      <c r="B669" s="555"/>
      <c r="C669" s="555"/>
      <c r="D669" s="556"/>
      <c r="E669" s="465"/>
      <c r="F669" s="149"/>
      <c r="G669" s="149"/>
      <c r="H669" s="557"/>
      <c r="I669" s="465"/>
      <c r="J669" s="149"/>
      <c r="K669" s="149"/>
      <c r="L669" s="465"/>
      <c r="M669" s="149"/>
      <c r="N669" s="149"/>
      <c r="O669" s="397" t="str">
        <f t="shared" si="22"/>
        <v/>
      </c>
      <c r="P669" s="397" t="str">
        <f t="shared" si="23"/>
        <v/>
      </c>
      <c r="Q669" s="425"/>
    </row>
    <row r="670" hidden="1" customHeight="1" spans="1:17">
      <c r="A670" s="390">
        <v>663</v>
      </c>
      <c r="B670" s="555"/>
      <c r="C670" s="555"/>
      <c r="D670" s="556"/>
      <c r="E670" s="465"/>
      <c r="F670" s="149"/>
      <c r="G670" s="149"/>
      <c r="H670" s="557"/>
      <c r="I670" s="465"/>
      <c r="J670" s="149"/>
      <c r="K670" s="149"/>
      <c r="L670" s="465"/>
      <c r="M670" s="149"/>
      <c r="N670" s="149"/>
      <c r="O670" s="397" t="str">
        <f t="shared" si="22"/>
        <v/>
      </c>
      <c r="P670" s="397" t="str">
        <f t="shared" si="23"/>
        <v/>
      </c>
      <c r="Q670" s="425"/>
    </row>
    <row r="671" hidden="1" customHeight="1" spans="1:17">
      <c r="A671" s="390">
        <v>664</v>
      </c>
      <c r="B671" s="555"/>
      <c r="C671" s="555"/>
      <c r="D671" s="556"/>
      <c r="E671" s="465"/>
      <c r="F671" s="149"/>
      <c r="G671" s="149"/>
      <c r="H671" s="557"/>
      <c r="I671" s="465"/>
      <c r="J671" s="149"/>
      <c r="K671" s="149"/>
      <c r="L671" s="465"/>
      <c r="M671" s="149"/>
      <c r="N671" s="149"/>
      <c r="O671" s="397" t="str">
        <f t="shared" si="22"/>
        <v/>
      </c>
      <c r="P671" s="397" t="str">
        <f t="shared" si="23"/>
        <v/>
      </c>
      <c r="Q671" s="425"/>
    </row>
    <row r="672" hidden="1" customHeight="1" spans="1:17">
      <c r="A672" s="390">
        <v>665</v>
      </c>
      <c r="B672" s="555"/>
      <c r="C672" s="555"/>
      <c r="D672" s="556"/>
      <c r="E672" s="465"/>
      <c r="F672" s="149"/>
      <c r="G672" s="149"/>
      <c r="H672" s="557"/>
      <c r="I672" s="465"/>
      <c r="J672" s="149"/>
      <c r="K672" s="149"/>
      <c r="L672" s="465"/>
      <c r="M672" s="149"/>
      <c r="N672" s="149"/>
      <c r="O672" s="397" t="str">
        <f t="shared" si="22"/>
        <v/>
      </c>
      <c r="P672" s="397" t="str">
        <f t="shared" si="23"/>
        <v/>
      </c>
      <c r="Q672" s="425"/>
    </row>
    <row r="673" hidden="1" customHeight="1" spans="1:17">
      <c r="A673" s="390">
        <v>666</v>
      </c>
      <c r="B673" s="555"/>
      <c r="C673" s="555"/>
      <c r="D673" s="556"/>
      <c r="E673" s="465"/>
      <c r="F673" s="149"/>
      <c r="G673" s="149"/>
      <c r="H673" s="557"/>
      <c r="I673" s="465"/>
      <c r="J673" s="149"/>
      <c r="K673" s="149"/>
      <c r="L673" s="465"/>
      <c r="M673" s="149"/>
      <c r="N673" s="149"/>
      <c r="O673" s="397" t="str">
        <f t="shared" si="22"/>
        <v/>
      </c>
      <c r="P673" s="397" t="str">
        <f t="shared" si="23"/>
        <v/>
      </c>
      <c r="Q673" s="425"/>
    </row>
    <row r="674" hidden="1" customHeight="1" spans="1:17">
      <c r="A674" s="390">
        <v>667</v>
      </c>
      <c r="B674" s="555"/>
      <c r="C674" s="555"/>
      <c r="D674" s="556"/>
      <c r="E674" s="465"/>
      <c r="F674" s="149"/>
      <c r="G674" s="149"/>
      <c r="H674" s="557"/>
      <c r="I674" s="465"/>
      <c r="J674" s="149"/>
      <c r="K674" s="149"/>
      <c r="L674" s="465"/>
      <c r="M674" s="149"/>
      <c r="N674" s="149"/>
      <c r="O674" s="397" t="str">
        <f t="shared" si="22"/>
        <v/>
      </c>
      <c r="P674" s="397" t="str">
        <f t="shared" si="23"/>
        <v/>
      </c>
      <c r="Q674" s="425"/>
    </row>
    <row r="675" hidden="1" customHeight="1" spans="1:17">
      <c r="A675" s="390">
        <v>668</v>
      </c>
      <c r="B675" s="555"/>
      <c r="C675" s="555"/>
      <c r="D675" s="556"/>
      <c r="E675" s="465"/>
      <c r="F675" s="149"/>
      <c r="G675" s="149"/>
      <c r="H675" s="557"/>
      <c r="I675" s="465"/>
      <c r="J675" s="149"/>
      <c r="K675" s="149"/>
      <c r="L675" s="465"/>
      <c r="M675" s="149"/>
      <c r="N675" s="149"/>
      <c r="O675" s="397" t="str">
        <f t="shared" si="22"/>
        <v/>
      </c>
      <c r="P675" s="397" t="str">
        <f t="shared" si="23"/>
        <v/>
      </c>
      <c r="Q675" s="425"/>
    </row>
    <row r="676" hidden="1" customHeight="1" spans="1:17">
      <c r="A676" s="390">
        <v>669</v>
      </c>
      <c r="B676" s="555"/>
      <c r="C676" s="555"/>
      <c r="D676" s="556"/>
      <c r="E676" s="465"/>
      <c r="F676" s="149"/>
      <c r="G676" s="149"/>
      <c r="H676" s="557"/>
      <c r="I676" s="465"/>
      <c r="J676" s="149"/>
      <c r="K676" s="149"/>
      <c r="L676" s="465"/>
      <c r="M676" s="149"/>
      <c r="N676" s="149"/>
      <c r="O676" s="397" t="str">
        <f t="shared" si="22"/>
        <v/>
      </c>
      <c r="P676" s="397" t="str">
        <f t="shared" si="23"/>
        <v/>
      </c>
      <c r="Q676" s="425"/>
    </row>
    <row r="677" hidden="1" customHeight="1" spans="1:17">
      <c r="A677" s="390">
        <v>670</v>
      </c>
      <c r="B677" s="555"/>
      <c r="C677" s="555"/>
      <c r="D677" s="556"/>
      <c r="E677" s="465"/>
      <c r="F677" s="149"/>
      <c r="G677" s="149"/>
      <c r="H677" s="557"/>
      <c r="I677" s="465"/>
      <c r="J677" s="149"/>
      <c r="K677" s="149"/>
      <c r="L677" s="465"/>
      <c r="M677" s="149"/>
      <c r="N677" s="149"/>
      <c r="O677" s="397" t="str">
        <f t="shared" si="22"/>
        <v/>
      </c>
      <c r="P677" s="397" t="str">
        <f t="shared" si="23"/>
        <v/>
      </c>
      <c r="Q677" s="425"/>
    </row>
    <row r="678" hidden="1" customHeight="1" spans="1:17">
      <c r="A678" s="390">
        <v>671</v>
      </c>
      <c r="B678" s="555"/>
      <c r="C678" s="555"/>
      <c r="D678" s="556"/>
      <c r="E678" s="465"/>
      <c r="F678" s="149"/>
      <c r="G678" s="149"/>
      <c r="H678" s="557"/>
      <c r="I678" s="465"/>
      <c r="J678" s="149"/>
      <c r="K678" s="149"/>
      <c r="L678" s="465"/>
      <c r="M678" s="149"/>
      <c r="N678" s="149"/>
      <c r="O678" s="397" t="str">
        <f t="shared" si="22"/>
        <v/>
      </c>
      <c r="P678" s="397" t="str">
        <f t="shared" si="23"/>
        <v/>
      </c>
      <c r="Q678" s="425"/>
    </row>
    <row r="679" hidden="1" customHeight="1" spans="1:17">
      <c r="A679" s="390">
        <v>672</v>
      </c>
      <c r="B679" s="555"/>
      <c r="C679" s="555"/>
      <c r="D679" s="556"/>
      <c r="E679" s="465"/>
      <c r="F679" s="149"/>
      <c r="G679" s="149"/>
      <c r="H679" s="557"/>
      <c r="I679" s="465"/>
      <c r="J679" s="149"/>
      <c r="K679" s="149"/>
      <c r="L679" s="465"/>
      <c r="M679" s="149"/>
      <c r="N679" s="149"/>
      <c r="O679" s="397" t="str">
        <f t="shared" si="22"/>
        <v/>
      </c>
      <c r="P679" s="397" t="str">
        <f t="shared" si="23"/>
        <v/>
      </c>
      <c r="Q679" s="425"/>
    </row>
    <row r="680" hidden="1" customHeight="1" spans="1:17">
      <c r="A680" s="390">
        <v>673</v>
      </c>
      <c r="B680" s="555"/>
      <c r="C680" s="555"/>
      <c r="D680" s="556"/>
      <c r="E680" s="465"/>
      <c r="F680" s="149"/>
      <c r="G680" s="149"/>
      <c r="H680" s="557"/>
      <c r="I680" s="465"/>
      <c r="J680" s="149"/>
      <c r="K680" s="149"/>
      <c r="L680" s="465"/>
      <c r="M680" s="149"/>
      <c r="N680" s="149"/>
      <c r="O680" s="397" t="str">
        <f t="shared" si="22"/>
        <v/>
      </c>
      <c r="P680" s="397" t="str">
        <f t="shared" si="23"/>
        <v/>
      </c>
      <c r="Q680" s="425"/>
    </row>
    <row r="681" hidden="1" customHeight="1" spans="1:17">
      <c r="A681" s="390">
        <v>674</v>
      </c>
      <c r="B681" s="555"/>
      <c r="C681" s="555"/>
      <c r="D681" s="556"/>
      <c r="E681" s="465"/>
      <c r="F681" s="149"/>
      <c r="G681" s="149"/>
      <c r="H681" s="557"/>
      <c r="I681" s="465"/>
      <c r="J681" s="149"/>
      <c r="K681" s="149"/>
      <c r="L681" s="465"/>
      <c r="M681" s="149"/>
      <c r="N681" s="149"/>
      <c r="O681" s="397" t="str">
        <f t="shared" si="22"/>
        <v/>
      </c>
      <c r="P681" s="397" t="str">
        <f t="shared" si="23"/>
        <v/>
      </c>
      <c r="Q681" s="425"/>
    </row>
    <row r="682" hidden="1" customHeight="1" spans="1:17">
      <c r="A682" s="390">
        <v>675</v>
      </c>
      <c r="B682" s="555"/>
      <c r="C682" s="555"/>
      <c r="D682" s="556"/>
      <c r="E682" s="465"/>
      <c r="F682" s="149"/>
      <c r="G682" s="149"/>
      <c r="H682" s="557"/>
      <c r="I682" s="465"/>
      <c r="J682" s="149"/>
      <c r="K682" s="149"/>
      <c r="L682" s="465"/>
      <c r="M682" s="149"/>
      <c r="N682" s="149"/>
      <c r="O682" s="397" t="str">
        <f t="shared" si="22"/>
        <v/>
      </c>
      <c r="P682" s="397" t="str">
        <f t="shared" si="23"/>
        <v/>
      </c>
      <c r="Q682" s="425"/>
    </row>
    <row r="683" hidden="1" customHeight="1" spans="1:17">
      <c r="A683" s="390">
        <v>676</v>
      </c>
      <c r="B683" s="555"/>
      <c r="C683" s="555"/>
      <c r="D683" s="556"/>
      <c r="E683" s="465"/>
      <c r="F683" s="149"/>
      <c r="G683" s="149"/>
      <c r="H683" s="557"/>
      <c r="I683" s="465"/>
      <c r="J683" s="149"/>
      <c r="K683" s="149"/>
      <c r="L683" s="465"/>
      <c r="M683" s="149"/>
      <c r="N683" s="149"/>
      <c r="O683" s="397" t="str">
        <f t="shared" si="22"/>
        <v/>
      </c>
      <c r="P683" s="397" t="str">
        <f t="shared" si="23"/>
        <v/>
      </c>
      <c r="Q683" s="425"/>
    </row>
    <row r="684" hidden="1" customHeight="1" spans="1:17">
      <c r="A684" s="390">
        <v>677</v>
      </c>
      <c r="B684" s="555"/>
      <c r="C684" s="555"/>
      <c r="D684" s="556"/>
      <c r="E684" s="465"/>
      <c r="F684" s="149"/>
      <c r="G684" s="149"/>
      <c r="H684" s="557"/>
      <c r="I684" s="465"/>
      <c r="J684" s="149"/>
      <c r="K684" s="149"/>
      <c r="L684" s="465"/>
      <c r="M684" s="149"/>
      <c r="N684" s="149"/>
      <c r="O684" s="397" t="str">
        <f t="shared" si="22"/>
        <v/>
      </c>
      <c r="P684" s="397" t="str">
        <f t="shared" si="23"/>
        <v/>
      </c>
      <c r="Q684" s="425"/>
    </row>
    <row r="685" hidden="1" customHeight="1" spans="1:17">
      <c r="A685" s="390">
        <v>678</v>
      </c>
      <c r="B685" s="555"/>
      <c r="C685" s="555"/>
      <c r="D685" s="556"/>
      <c r="E685" s="465"/>
      <c r="F685" s="149"/>
      <c r="G685" s="149"/>
      <c r="H685" s="557"/>
      <c r="I685" s="465"/>
      <c r="J685" s="149"/>
      <c r="K685" s="149"/>
      <c r="L685" s="465"/>
      <c r="M685" s="149"/>
      <c r="N685" s="149"/>
      <c r="O685" s="397" t="str">
        <f t="shared" si="22"/>
        <v/>
      </c>
      <c r="P685" s="397" t="str">
        <f t="shared" si="23"/>
        <v/>
      </c>
      <c r="Q685" s="425"/>
    </row>
    <row r="686" hidden="1" customHeight="1" spans="1:17">
      <c r="A686" s="390">
        <v>679</v>
      </c>
      <c r="B686" s="555"/>
      <c r="C686" s="555"/>
      <c r="D686" s="556"/>
      <c r="E686" s="465"/>
      <c r="F686" s="149"/>
      <c r="G686" s="149"/>
      <c r="H686" s="557"/>
      <c r="I686" s="465"/>
      <c r="J686" s="149"/>
      <c r="K686" s="149"/>
      <c r="L686" s="465"/>
      <c r="M686" s="149"/>
      <c r="N686" s="149"/>
      <c r="O686" s="397" t="str">
        <f t="shared" si="22"/>
        <v/>
      </c>
      <c r="P686" s="397" t="str">
        <f t="shared" si="23"/>
        <v/>
      </c>
      <c r="Q686" s="425"/>
    </row>
    <row r="687" hidden="1" customHeight="1" spans="1:17">
      <c r="A687" s="390">
        <v>680</v>
      </c>
      <c r="B687" s="555"/>
      <c r="C687" s="555"/>
      <c r="D687" s="556"/>
      <c r="E687" s="465"/>
      <c r="F687" s="149"/>
      <c r="G687" s="149"/>
      <c r="H687" s="557"/>
      <c r="I687" s="465"/>
      <c r="J687" s="149"/>
      <c r="K687" s="149"/>
      <c r="L687" s="465"/>
      <c r="M687" s="149"/>
      <c r="N687" s="149"/>
      <c r="O687" s="397" t="str">
        <f t="shared" si="22"/>
        <v/>
      </c>
      <c r="P687" s="397" t="str">
        <f t="shared" si="23"/>
        <v/>
      </c>
      <c r="Q687" s="425"/>
    </row>
    <row r="688" hidden="1" customHeight="1" spans="1:17">
      <c r="A688" s="390">
        <v>681</v>
      </c>
      <c r="B688" s="555"/>
      <c r="C688" s="555"/>
      <c r="D688" s="556"/>
      <c r="E688" s="465"/>
      <c r="F688" s="149"/>
      <c r="G688" s="149"/>
      <c r="H688" s="557"/>
      <c r="I688" s="465"/>
      <c r="J688" s="149"/>
      <c r="K688" s="149"/>
      <c r="L688" s="465"/>
      <c r="M688" s="149"/>
      <c r="N688" s="149"/>
      <c r="O688" s="397" t="str">
        <f t="shared" si="22"/>
        <v/>
      </c>
      <c r="P688" s="397" t="str">
        <f t="shared" si="23"/>
        <v/>
      </c>
      <c r="Q688" s="425"/>
    </row>
    <row r="689" hidden="1" customHeight="1" spans="1:17">
      <c r="A689" s="390">
        <v>682</v>
      </c>
      <c r="B689" s="555"/>
      <c r="C689" s="555"/>
      <c r="D689" s="556"/>
      <c r="E689" s="465"/>
      <c r="F689" s="149"/>
      <c r="G689" s="149"/>
      <c r="H689" s="557"/>
      <c r="I689" s="465"/>
      <c r="J689" s="149"/>
      <c r="K689" s="149"/>
      <c r="L689" s="465"/>
      <c r="M689" s="149"/>
      <c r="N689" s="149"/>
      <c r="O689" s="397" t="str">
        <f t="shared" si="22"/>
        <v/>
      </c>
      <c r="P689" s="397" t="str">
        <f t="shared" si="23"/>
        <v/>
      </c>
      <c r="Q689" s="425"/>
    </row>
    <row r="690" hidden="1" customHeight="1" spans="1:17">
      <c r="A690" s="390">
        <v>683</v>
      </c>
      <c r="B690" s="555"/>
      <c r="C690" s="555"/>
      <c r="D690" s="556"/>
      <c r="E690" s="465"/>
      <c r="F690" s="149"/>
      <c r="G690" s="149"/>
      <c r="H690" s="557"/>
      <c r="I690" s="465"/>
      <c r="J690" s="149"/>
      <c r="K690" s="149"/>
      <c r="L690" s="465"/>
      <c r="M690" s="149"/>
      <c r="N690" s="149"/>
      <c r="O690" s="397" t="str">
        <f t="shared" si="22"/>
        <v/>
      </c>
      <c r="P690" s="397" t="str">
        <f t="shared" si="23"/>
        <v/>
      </c>
      <c r="Q690" s="425"/>
    </row>
    <row r="691" hidden="1" customHeight="1" spans="1:17">
      <c r="A691" s="390">
        <v>684</v>
      </c>
      <c r="B691" s="555"/>
      <c r="C691" s="555"/>
      <c r="D691" s="556"/>
      <c r="E691" s="465"/>
      <c r="F691" s="149"/>
      <c r="G691" s="149"/>
      <c r="H691" s="557"/>
      <c r="I691" s="465"/>
      <c r="J691" s="149"/>
      <c r="K691" s="149"/>
      <c r="L691" s="465"/>
      <c r="M691" s="149"/>
      <c r="N691" s="149"/>
      <c r="O691" s="397" t="str">
        <f t="shared" si="22"/>
        <v/>
      </c>
      <c r="P691" s="397" t="str">
        <f t="shared" si="23"/>
        <v/>
      </c>
      <c r="Q691" s="425"/>
    </row>
    <row r="692" hidden="1" customHeight="1" spans="1:17">
      <c r="A692" s="390">
        <v>685</v>
      </c>
      <c r="B692" s="555"/>
      <c r="C692" s="555"/>
      <c r="D692" s="556"/>
      <c r="E692" s="465"/>
      <c r="F692" s="149"/>
      <c r="G692" s="149"/>
      <c r="H692" s="557"/>
      <c r="I692" s="465"/>
      <c r="J692" s="149"/>
      <c r="K692" s="149"/>
      <c r="L692" s="465"/>
      <c r="M692" s="149"/>
      <c r="N692" s="149"/>
      <c r="O692" s="397" t="str">
        <f t="shared" si="22"/>
        <v/>
      </c>
      <c r="P692" s="397" t="str">
        <f t="shared" si="23"/>
        <v/>
      </c>
      <c r="Q692" s="425"/>
    </row>
    <row r="693" hidden="1" customHeight="1" spans="1:17">
      <c r="A693" s="390">
        <v>686</v>
      </c>
      <c r="B693" s="555"/>
      <c r="C693" s="555"/>
      <c r="D693" s="556"/>
      <c r="E693" s="465"/>
      <c r="F693" s="149"/>
      <c r="G693" s="149"/>
      <c r="H693" s="557"/>
      <c r="I693" s="465"/>
      <c r="J693" s="149"/>
      <c r="K693" s="149"/>
      <c r="L693" s="465"/>
      <c r="M693" s="149"/>
      <c r="N693" s="149"/>
      <c r="O693" s="397" t="str">
        <f t="shared" si="22"/>
        <v/>
      </c>
      <c r="P693" s="397" t="str">
        <f t="shared" si="23"/>
        <v/>
      </c>
      <c r="Q693" s="425"/>
    </row>
    <row r="694" hidden="1" customHeight="1" spans="1:17">
      <c r="A694" s="390">
        <v>687</v>
      </c>
      <c r="B694" s="555"/>
      <c r="C694" s="555"/>
      <c r="D694" s="556"/>
      <c r="E694" s="465"/>
      <c r="F694" s="149"/>
      <c r="G694" s="149"/>
      <c r="H694" s="557"/>
      <c r="I694" s="465"/>
      <c r="J694" s="149"/>
      <c r="K694" s="149"/>
      <c r="L694" s="465"/>
      <c r="M694" s="149"/>
      <c r="N694" s="149"/>
      <c r="O694" s="397" t="str">
        <f t="shared" si="22"/>
        <v/>
      </c>
      <c r="P694" s="397" t="str">
        <f t="shared" si="23"/>
        <v/>
      </c>
      <c r="Q694" s="425"/>
    </row>
    <row r="695" hidden="1" customHeight="1" spans="1:17">
      <c r="A695" s="390">
        <v>688</v>
      </c>
      <c r="B695" s="555"/>
      <c r="C695" s="555"/>
      <c r="D695" s="556"/>
      <c r="E695" s="465"/>
      <c r="F695" s="149"/>
      <c r="G695" s="149"/>
      <c r="H695" s="557"/>
      <c r="I695" s="465"/>
      <c r="J695" s="149"/>
      <c r="K695" s="149"/>
      <c r="L695" s="465"/>
      <c r="M695" s="149"/>
      <c r="N695" s="149"/>
      <c r="O695" s="397" t="str">
        <f t="shared" si="22"/>
        <v/>
      </c>
      <c r="P695" s="397" t="str">
        <f t="shared" si="23"/>
        <v/>
      </c>
      <c r="Q695" s="425"/>
    </row>
    <row r="696" hidden="1" customHeight="1" spans="1:17">
      <c r="A696" s="390">
        <v>689</v>
      </c>
      <c r="B696" s="555"/>
      <c r="C696" s="555"/>
      <c r="D696" s="556"/>
      <c r="E696" s="465"/>
      <c r="F696" s="149"/>
      <c r="G696" s="149"/>
      <c r="H696" s="557"/>
      <c r="I696" s="465"/>
      <c r="J696" s="149"/>
      <c r="K696" s="149"/>
      <c r="L696" s="465"/>
      <c r="M696" s="149"/>
      <c r="N696" s="149"/>
      <c r="O696" s="397" t="str">
        <f t="shared" si="22"/>
        <v/>
      </c>
      <c r="P696" s="397" t="str">
        <f t="shared" si="23"/>
        <v/>
      </c>
      <c r="Q696" s="425"/>
    </row>
    <row r="697" hidden="1" customHeight="1" spans="1:17">
      <c r="A697" s="390">
        <v>690</v>
      </c>
      <c r="B697" s="555"/>
      <c r="C697" s="555"/>
      <c r="D697" s="556"/>
      <c r="E697" s="465"/>
      <c r="F697" s="149"/>
      <c r="G697" s="149"/>
      <c r="H697" s="557"/>
      <c r="I697" s="465"/>
      <c r="J697" s="149"/>
      <c r="K697" s="149"/>
      <c r="L697" s="465"/>
      <c r="M697" s="149"/>
      <c r="N697" s="149"/>
      <c r="O697" s="397" t="str">
        <f t="shared" si="22"/>
        <v/>
      </c>
      <c r="P697" s="397" t="str">
        <f t="shared" si="23"/>
        <v/>
      </c>
      <c r="Q697" s="425"/>
    </row>
    <row r="698" hidden="1" customHeight="1" spans="1:17">
      <c r="A698" s="390">
        <v>691</v>
      </c>
      <c r="B698" s="555"/>
      <c r="C698" s="555"/>
      <c r="D698" s="556"/>
      <c r="E698" s="465"/>
      <c r="F698" s="149"/>
      <c r="G698" s="149"/>
      <c r="H698" s="557"/>
      <c r="I698" s="465"/>
      <c r="J698" s="149"/>
      <c r="K698" s="149"/>
      <c r="L698" s="465"/>
      <c r="M698" s="149"/>
      <c r="N698" s="149"/>
      <c r="O698" s="397" t="str">
        <f t="shared" si="22"/>
        <v/>
      </c>
      <c r="P698" s="397" t="str">
        <f t="shared" si="23"/>
        <v/>
      </c>
      <c r="Q698" s="425"/>
    </row>
    <row r="699" hidden="1" customHeight="1" spans="1:17">
      <c r="A699" s="390">
        <v>692</v>
      </c>
      <c r="B699" s="555"/>
      <c r="C699" s="555"/>
      <c r="D699" s="556"/>
      <c r="E699" s="465"/>
      <c r="F699" s="149"/>
      <c r="G699" s="149"/>
      <c r="H699" s="557"/>
      <c r="I699" s="465"/>
      <c r="J699" s="149"/>
      <c r="K699" s="149"/>
      <c r="L699" s="465"/>
      <c r="M699" s="149"/>
      <c r="N699" s="149"/>
      <c r="O699" s="397" t="str">
        <f t="shared" si="22"/>
        <v/>
      </c>
      <c r="P699" s="397" t="str">
        <f t="shared" si="23"/>
        <v/>
      </c>
      <c r="Q699" s="425"/>
    </row>
    <row r="700" hidden="1" customHeight="1" spans="1:17">
      <c r="A700" s="390">
        <v>693</v>
      </c>
      <c r="B700" s="555"/>
      <c r="C700" s="555"/>
      <c r="D700" s="556"/>
      <c r="E700" s="465"/>
      <c r="F700" s="149"/>
      <c r="G700" s="149"/>
      <c r="H700" s="557"/>
      <c r="I700" s="465"/>
      <c r="J700" s="149"/>
      <c r="K700" s="149"/>
      <c r="L700" s="465"/>
      <c r="M700" s="149"/>
      <c r="N700" s="149"/>
      <c r="O700" s="397" t="str">
        <f t="shared" si="22"/>
        <v/>
      </c>
      <c r="P700" s="397" t="str">
        <f t="shared" si="23"/>
        <v/>
      </c>
      <c r="Q700" s="425"/>
    </row>
    <row r="701" hidden="1" customHeight="1" spans="1:17">
      <c r="A701" s="390">
        <v>694</v>
      </c>
      <c r="B701" s="555"/>
      <c r="C701" s="555"/>
      <c r="D701" s="556"/>
      <c r="E701" s="465"/>
      <c r="F701" s="149"/>
      <c r="G701" s="149"/>
      <c r="H701" s="557"/>
      <c r="I701" s="465"/>
      <c r="J701" s="149"/>
      <c r="K701" s="149"/>
      <c r="L701" s="465"/>
      <c r="M701" s="149"/>
      <c r="N701" s="149"/>
      <c r="O701" s="397" t="str">
        <f t="shared" si="22"/>
        <v/>
      </c>
      <c r="P701" s="397" t="str">
        <f t="shared" si="23"/>
        <v/>
      </c>
      <c r="Q701" s="425"/>
    </row>
    <row r="702" hidden="1" customHeight="1" spans="1:17">
      <c r="A702" s="390">
        <v>695</v>
      </c>
      <c r="B702" s="555"/>
      <c r="C702" s="555"/>
      <c r="D702" s="556"/>
      <c r="E702" s="465"/>
      <c r="F702" s="149"/>
      <c r="G702" s="149"/>
      <c r="H702" s="557"/>
      <c r="I702" s="465"/>
      <c r="J702" s="149"/>
      <c r="K702" s="149"/>
      <c r="L702" s="465"/>
      <c r="M702" s="149"/>
      <c r="N702" s="149"/>
      <c r="O702" s="397" t="str">
        <f t="shared" si="22"/>
        <v/>
      </c>
      <c r="P702" s="397" t="str">
        <f t="shared" si="23"/>
        <v/>
      </c>
      <c r="Q702" s="425"/>
    </row>
    <row r="703" hidden="1" customHeight="1" spans="1:17">
      <c r="A703" s="390">
        <v>696</v>
      </c>
      <c r="B703" s="555"/>
      <c r="C703" s="555"/>
      <c r="D703" s="556"/>
      <c r="E703" s="465"/>
      <c r="F703" s="149"/>
      <c r="G703" s="149"/>
      <c r="H703" s="557"/>
      <c r="I703" s="465"/>
      <c r="J703" s="149"/>
      <c r="K703" s="149"/>
      <c r="L703" s="465"/>
      <c r="M703" s="149"/>
      <c r="N703" s="149"/>
      <c r="O703" s="397" t="str">
        <f t="shared" si="22"/>
        <v/>
      </c>
      <c r="P703" s="397" t="str">
        <f t="shared" si="23"/>
        <v/>
      </c>
      <c r="Q703" s="425"/>
    </row>
    <row r="704" hidden="1" customHeight="1" spans="1:17">
      <c r="A704" s="390">
        <v>697</v>
      </c>
      <c r="B704" s="555"/>
      <c r="C704" s="555"/>
      <c r="D704" s="556"/>
      <c r="E704" s="465"/>
      <c r="F704" s="149"/>
      <c r="G704" s="149"/>
      <c r="H704" s="557"/>
      <c r="I704" s="465"/>
      <c r="J704" s="149"/>
      <c r="K704" s="149"/>
      <c r="L704" s="465"/>
      <c r="M704" s="149"/>
      <c r="N704" s="149"/>
      <c r="O704" s="397" t="str">
        <f t="shared" si="22"/>
        <v/>
      </c>
      <c r="P704" s="397" t="str">
        <f t="shared" si="23"/>
        <v/>
      </c>
      <c r="Q704" s="425"/>
    </row>
    <row r="705" hidden="1" customHeight="1" spans="1:17">
      <c r="A705" s="390">
        <v>698</v>
      </c>
      <c r="B705" s="555"/>
      <c r="C705" s="555"/>
      <c r="D705" s="556"/>
      <c r="E705" s="465"/>
      <c r="F705" s="149"/>
      <c r="G705" s="558"/>
      <c r="H705" s="557"/>
      <c r="I705" s="465"/>
      <c r="J705" s="149"/>
      <c r="K705" s="558"/>
      <c r="L705" s="465"/>
      <c r="M705" s="149"/>
      <c r="N705" s="558"/>
      <c r="O705" s="397" t="str">
        <f t="shared" si="22"/>
        <v/>
      </c>
      <c r="P705" s="397" t="str">
        <f t="shared" si="23"/>
        <v/>
      </c>
      <c r="Q705" s="425"/>
    </row>
    <row r="706" hidden="1" customHeight="1" spans="1:17">
      <c r="A706" s="390">
        <v>699</v>
      </c>
      <c r="B706" s="555"/>
      <c r="C706" s="555"/>
      <c r="D706" s="556"/>
      <c r="E706" s="465"/>
      <c r="F706" s="149"/>
      <c r="G706" s="558"/>
      <c r="H706" s="557"/>
      <c r="I706" s="465"/>
      <c r="J706" s="149"/>
      <c r="K706" s="558"/>
      <c r="L706" s="465"/>
      <c r="M706" s="149"/>
      <c r="N706" s="558"/>
      <c r="O706" s="397" t="str">
        <f t="shared" si="22"/>
        <v/>
      </c>
      <c r="P706" s="397" t="str">
        <f t="shared" si="23"/>
        <v/>
      </c>
      <c r="Q706" s="425"/>
    </row>
    <row r="707" hidden="1" customHeight="1" spans="1:17">
      <c r="A707" s="390">
        <v>700</v>
      </c>
      <c r="B707" s="555"/>
      <c r="C707" s="555"/>
      <c r="D707" s="556"/>
      <c r="E707" s="465"/>
      <c r="F707" s="149"/>
      <c r="G707" s="149"/>
      <c r="H707" s="557"/>
      <c r="I707" s="465"/>
      <c r="J707" s="149"/>
      <c r="K707" s="149"/>
      <c r="L707" s="465"/>
      <c r="M707" s="149"/>
      <c r="N707" s="149"/>
      <c r="O707" s="397" t="str">
        <f t="shared" si="22"/>
        <v/>
      </c>
      <c r="P707" s="397" t="str">
        <f t="shared" si="23"/>
        <v/>
      </c>
      <c r="Q707" s="425"/>
    </row>
    <row r="708" hidden="1" customHeight="1" spans="1:17">
      <c r="A708" s="390">
        <v>701</v>
      </c>
      <c r="B708" s="555"/>
      <c r="C708" s="555"/>
      <c r="D708" s="556"/>
      <c r="E708" s="465"/>
      <c r="F708" s="149"/>
      <c r="G708" s="149"/>
      <c r="H708" s="557"/>
      <c r="I708" s="465"/>
      <c r="J708" s="149"/>
      <c r="K708" s="149"/>
      <c r="L708" s="465"/>
      <c r="M708" s="149"/>
      <c r="N708" s="149"/>
      <c r="O708" s="397" t="str">
        <f t="shared" si="22"/>
        <v/>
      </c>
      <c r="P708" s="397" t="str">
        <f t="shared" si="23"/>
        <v/>
      </c>
      <c r="Q708" s="425"/>
    </row>
    <row r="709" hidden="1" customHeight="1" spans="1:17">
      <c r="A709" s="390">
        <v>702</v>
      </c>
      <c r="B709" s="555"/>
      <c r="C709" s="555"/>
      <c r="D709" s="556"/>
      <c r="E709" s="465"/>
      <c r="F709" s="149"/>
      <c r="G709" s="149"/>
      <c r="H709" s="557"/>
      <c r="I709" s="465"/>
      <c r="J709" s="149"/>
      <c r="K709" s="149"/>
      <c r="L709" s="465"/>
      <c r="M709" s="149"/>
      <c r="N709" s="149"/>
      <c r="O709" s="397" t="str">
        <f t="shared" si="22"/>
        <v/>
      </c>
      <c r="P709" s="397" t="str">
        <f t="shared" si="23"/>
        <v/>
      </c>
      <c r="Q709" s="425"/>
    </row>
    <row r="710" hidden="1" customHeight="1" spans="1:17">
      <c r="A710" s="390">
        <v>703</v>
      </c>
      <c r="B710" s="555"/>
      <c r="C710" s="555"/>
      <c r="D710" s="556"/>
      <c r="E710" s="465"/>
      <c r="F710" s="149"/>
      <c r="G710" s="149"/>
      <c r="H710" s="557"/>
      <c r="I710" s="465"/>
      <c r="J710" s="149"/>
      <c r="K710" s="149"/>
      <c r="L710" s="465"/>
      <c r="M710" s="149"/>
      <c r="N710" s="149"/>
      <c r="O710" s="397" t="str">
        <f t="shared" si="22"/>
        <v/>
      </c>
      <c r="P710" s="397" t="str">
        <f t="shared" si="23"/>
        <v/>
      </c>
      <c r="Q710" s="425"/>
    </row>
    <row r="711" hidden="1" customHeight="1" spans="1:17">
      <c r="A711" s="390">
        <v>704</v>
      </c>
      <c r="B711" s="555"/>
      <c r="C711" s="555"/>
      <c r="D711" s="556"/>
      <c r="E711" s="465"/>
      <c r="F711" s="149"/>
      <c r="G711" s="149"/>
      <c r="H711" s="557"/>
      <c r="I711" s="465"/>
      <c r="J711" s="149"/>
      <c r="K711" s="149"/>
      <c r="L711" s="465"/>
      <c r="M711" s="149"/>
      <c r="N711" s="149"/>
      <c r="O711" s="397" t="str">
        <f t="shared" si="22"/>
        <v/>
      </c>
      <c r="P711" s="397" t="str">
        <f t="shared" si="23"/>
        <v/>
      </c>
      <c r="Q711" s="425"/>
    </row>
    <row r="712" hidden="1" customHeight="1" spans="1:17">
      <c r="A712" s="390">
        <v>705</v>
      </c>
      <c r="B712" s="555"/>
      <c r="C712" s="555"/>
      <c r="D712" s="556"/>
      <c r="E712" s="465"/>
      <c r="F712" s="149"/>
      <c r="G712" s="558"/>
      <c r="H712" s="557"/>
      <c r="I712" s="465"/>
      <c r="J712" s="149"/>
      <c r="K712" s="558"/>
      <c r="L712" s="465"/>
      <c r="M712" s="149"/>
      <c r="N712" s="558"/>
      <c r="O712" s="397" t="str">
        <f t="shared" si="22"/>
        <v/>
      </c>
      <c r="P712" s="397" t="str">
        <f t="shared" si="23"/>
        <v/>
      </c>
      <c r="Q712" s="425"/>
    </row>
    <row r="713" hidden="1" customHeight="1" spans="1:17">
      <c r="A713" s="390">
        <v>706</v>
      </c>
      <c r="B713" s="555"/>
      <c r="C713" s="555"/>
      <c r="D713" s="556"/>
      <c r="E713" s="465"/>
      <c r="F713" s="149"/>
      <c r="G713" s="149"/>
      <c r="H713" s="557"/>
      <c r="I713" s="465"/>
      <c r="J713" s="149"/>
      <c r="K713" s="149"/>
      <c r="L713" s="465"/>
      <c r="M713" s="149"/>
      <c r="N713" s="149"/>
      <c r="O713" s="397" t="str">
        <f t="shared" si="22"/>
        <v/>
      </c>
      <c r="P713" s="397" t="str">
        <f t="shared" si="23"/>
        <v/>
      </c>
      <c r="Q713" s="425"/>
    </row>
    <row r="714" hidden="1" customHeight="1" spans="1:17">
      <c r="A714" s="390">
        <v>707</v>
      </c>
      <c r="B714" s="555"/>
      <c r="C714" s="555"/>
      <c r="D714" s="556"/>
      <c r="E714" s="465"/>
      <c r="F714" s="149"/>
      <c r="G714" s="558"/>
      <c r="H714" s="557"/>
      <c r="I714" s="465"/>
      <c r="J714" s="149"/>
      <c r="K714" s="558"/>
      <c r="L714" s="465"/>
      <c r="M714" s="149"/>
      <c r="N714" s="558"/>
      <c r="O714" s="397" t="str">
        <f t="shared" si="22"/>
        <v/>
      </c>
      <c r="P714" s="397" t="str">
        <f t="shared" si="23"/>
        <v/>
      </c>
      <c r="Q714" s="425"/>
    </row>
    <row r="715" hidden="1" customHeight="1" spans="1:17">
      <c r="A715" s="390">
        <v>708</v>
      </c>
      <c r="B715" s="555"/>
      <c r="C715" s="555"/>
      <c r="D715" s="556"/>
      <c r="E715" s="465"/>
      <c r="F715" s="149"/>
      <c r="G715" s="149"/>
      <c r="H715" s="557"/>
      <c r="I715" s="465"/>
      <c r="J715" s="149"/>
      <c r="K715" s="149"/>
      <c r="L715" s="465"/>
      <c r="M715" s="149"/>
      <c r="N715" s="149"/>
      <c r="O715" s="397" t="str">
        <f t="shared" si="22"/>
        <v/>
      </c>
      <c r="P715" s="397" t="str">
        <f t="shared" si="23"/>
        <v/>
      </c>
      <c r="Q715" s="425"/>
    </row>
    <row r="716" hidden="1" customHeight="1" spans="1:17">
      <c r="A716" s="390">
        <v>709</v>
      </c>
      <c r="B716" s="555"/>
      <c r="C716" s="555"/>
      <c r="D716" s="556"/>
      <c r="E716" s="465"/>
      <c r="F716" s="149"/>
      <c r="G716" s="149"/>
      <c r="H716" s="557"/>
      <c r="I716" s="465"/>
      <c r="J716" s="149"/>
      <c r="K716" s="149"/>
      <c r="L716" s="465"/>
      <c r="M716" s="149"/>
      <c r="N716" s="149"/>
      <c r="O716" s="397" t="str">
        <f t="shared" si="22"/>
        <v/>
      </c>
      <c r="P716" s="397" t="str">
        <f t="shared" si="23"/>
        <v/>
      </c>
      <c r="Q716" s="425"/>
    </row>
    <row r="717" hidden="1" customHeight="1" spans="1:17">
      <c r="A717" s="390">
        <v>710</v>
      </c>
      <c r="B717" s="555"/>
      <c r="C717" s="555"/>
      <c r="D717" s="556"/>
      <c r="E717" s="465"/>
      <c r="F717" s="558"/>
      <c r="G717" s="558"/>
      <c r="H717" s="557"/>
      <c r="I717" s="465"/>
      <c r="J717" s="558"/>
      <c r="K717" s="558"/>
      <c r="L717" s="465"/>
      <c r="M717" s="558"/>
      <c r="N717" s="558"/>
      <c r="O717" s="397" t="str">
        <f t="shared" si="22"/>
        <v/>
      </c>
      <c r="P717" s="397" t="str">
        <f t="shared" si="23"/>
        <v/>
      </c>
      <c r="Q717" s="425"/>
    </row>
    <row r="718" hidden="1" customHeight="1" spans="1:17">
      <c r="A718" s="390">
        <v>711</v>
      </c>
      <c r="B718" s="555"/>
      <c r="C718" s="555"/>
      <c r="D718" s="556"/>
      <c r="E718" s="465"/>
      <c r="F718" s="558"/>
      <c r="G718" s="558"/>
      <c r="H718" s="557"/>
      <c r="I718" s="465"/>
      <c r="J718" s="558"/>
      <c r="K718" s="558"/>
      <c r="L718" s="465"/>
      <c r="M718" s="558"/>
      <c r="N718" s="558"/>
      <c r="O718" s="397" t="str">
        <f t="shared" si="22"/>
        <v/>
      </c>
      <c r="P718" s="397" t="str">
        <f t="shared" si="23"/>
        <v/>
      </c>
      <c r="Q718" s="425"/>
    </row>
    <row r="719" hidden="1" customHeight="1" spans="1:17">
      <c r="A719" s="390">
        <v>712</v>
      </c>
      <c r="B719" s="555"/>
      <c r="C719" s="555"/>
      <c r="D719" s="556"/>
      <c r="E719" s="465"/>
      <c r="F719" s="558"/>
      <c r="G719" s="558"/>
      <c r="H719" s="557"/>
      <c r="I719" s="465"/>
      <c r="J719" s="558"/>
      <c r="K719" s="558"/>
      <c r="L719" s="465"/>
      <c r="M719" s="558"/>
      <c r="N719" s="558"/>
      <c r="O719" s="397" t="str">
        <f t="shared" si="22"/>
        <v/>
      </c>
      <c r="P719" s="397" t="str">
        <f t="shared" si="23"/>
        <v/>
      </c>
      <c r="Q719" s="425"/>
    </row>
    <row r="720" hidden="1" customHeight="1" spans="1:17">
      <c r="A720" s="390">
        <v>713</v>
      </c>
      <c r="B720" s="555"/>
      <c r="C720" s="555"/>
      <c r="D720" s="556"/>
      <c r="E720" s="465"/>
      <c r="F720" s="149"/>
      <c r="G720" s="149"/>
      <c r="H720" s="557"/>
      <c r="I720" s="465"/>
      <c r="J720" s="149"/>
      <c r="K720" s="149"/>
      <c r="L720" s="465"/>
      <c r="M720" s="149"/>
      <c r="N720" s="149"/>
      <c r="O720" s="397" t="str">
        <f t="shared" si="22"/>
        <v/>
      </c>
      <c r="P720" s="397" t="str">
        <f t="shared" si="23"/>
        <v/>
      </c>
      <c r="Q720" s="425"/>
    </row>
    <row r="721" hidden="1" customHeight="1" spans="1:17">
      <c r="A721" s="390">
        <v>714</v>
      </c>
      <c r="B721" s="555"/>
      <c r="C721" s="555"/>
      <c r="D721" s="556"/>
      <c r="E721" s="465"/>
      <c r="F721" s="149"/>
      <c r="G721" s="558"/>
      <c r="H721" s="557"/>
      <c r="I721" s="465"/>
      <c r="J721" s="149"/>
      <c r="K721" s="558"/>
      <c r="L721" s="465"/>
      <c r="M721" s="149"/>
      <c r="N721" s="558"/>
      <c r="O721" s="397" t="str">
        <f t="shared" si="22"/>
        <v/>
      </c>
      <c r="P721" s="397" t="str">
        <f t="shared" si="23"/>
        <v/>
      </c>
      <c r="Q721" s="425"/>
    </row>
    <row r="722" hidden="1" customHeight="1" spans="1:17">
      <c r="A722" s="390">
        <v>715</v>
      </c>
      <c r="B722" s="555"/>
      <c r="C722" s="555"/>
      <c r="D722" s="556"/>
      <c r="E722" s="465"/>
      <c r="F722" s="149"/>
      <c r="G722" s="149"/>
      <c r="H722" s="557"/>
      <c r="I722" s="465"/>
      <c r="J722" s="149"/>
      <c r="K722" s="149"/>
      <c r="L722" s="465"/>
      <c r="M722" s="149"/>
      <c r="N722" s="149"/>
      <c r="O722" s="397" t="str">
        <f t="shared" si="22"/>
        <v/>
      </c>
      <c r="P722" s="397" t="str">
        <f t="shared" si="23"/>
        <v/>
      </c>
      <c r="Q722" s="425"/>
    </row>
    <row r="723" hidden="1" customHeight="1" spans="1:17">
      <c r="A723" s="390">
        <v>716</v>
      </c>
      <c r="B723" s="555"/>
      <c r="C723" s="555"/>
      <c r="D723" s="556"/>
      <c r="E723" s="465"/>
      <c r="F723" s="149"/>
      <c r="G723" s="149"/>
      <c r="H723" s="557"/>
      <c r="I723" s="465"/>
      <c r="J723" s="149"/>
      <c r="K723" s="149"/>
      <c r="L723" s="465"/>
      <c r="M723" s="149"/>
      <c r="N723" s="149"/>
      <c r="O723" s="397" t="str">
        <f t="shared" si="22"/>
        <v/>
      </c>
      <c r="P723" s="397" t="str">
        <f t="shared" si="23"/>
        <v/>
      </c>
      <c r="Q723" s="425"/>
    </row>
    <row r="724" hidden="1" customHeight="1" spans="1:17">
      <c r="A724" s="390">
        <v>717</v>
      </c>
      <c r="B724" s="555"/>
      <c r="C724" s="555"/>
      <c r="D724" s="556"/>
      <c r="E724" s="465"/>
      <c r="F724" s="149"/>
      <c r="G724" s="149"/>
      <c r="H724" s="557"/>
      <c r="I724" s="465"/>
      <c r="J724" s="149"/>
      <c r="K724" s="149"/>
      <c r="L724" s="465"/>
      <c r="M724" s="149"/>
      <c r="N724" s="149"/>
      <c r="O724" s="397" t="str">
        <f t="shared" ref="O724:O787" si="24">IF(K724=0,"",(N724-K724))</f>
        <v/>
      </c>
      <c r="P724" s="397" t="str">
        <f t="shared" ref="P724:P787" si="25">IF(K724=0,"",(N724-K724)/K724*100)</f>
        <v/>
      </c>
      <c r="Q724" s="425"/>
    </row>
    <row r="725" hidden="1" customHeight="1" spans="1:17">
      <c r="A725" s="390">
        <v>718</v>
      </c>
      <c r="B725" s="555"/>
      <c r="C725" s="555"/>
      <c r="D725" s="556"/>
      <c r="E725" s="465"/>
      <c r="F725" s="149"/>
      <c r="G725" s="149"/>
      <c r="H725" s="557"/>
      <c r="I725" s="465"/>
      <c r="J725" s="149"/>
      <c r="K725" s="149"/>
      <c r="L725" s="465"/>
      <c r="M725" s="149"/>
      <c r="N725" s="149"/>
      <c r="O725" s="397" t="str">
        <f t="shared" si="24"/>
        <v/>
      </c>
      <c r="P725" s="397" t="str">
        <f t="shared" si="25"/>
        <v/>
      </c>
      <c r="Q725" s="425"/>
    </row>
    <row r="726" hidden="1" customHeight="1" spans="1:17">
      <c r="A726" s="390">
        <v>719</v>
      </c>
      <c r="B726" s="555"/>
      <c r="C726" s="555"/>
      <c r="D726" s="556"/>
      <c r="E726" s="465"/>
      <c r="F726" s="149"/>
      <c r="G726" s="558"/>
      <c r="H726" s="557"/>
      <c r="I726" s="465"/>
      <c r="J726" s="149"/>
      <c r="K726" s="558"/>
      <c r="L726" s="465"/>
      <c r="M726" s="149"/>
      <c r="N726" s="558"/>
      <c r="O726" s="397" t="str">
        <f t="shared" si="24"/>
        <v/>
      </c>
      <c r="P726" s="397" t="str">
        <f t="shared" si="25"/>
        <v/>
      </c>
      <c r="Q726" s="425"/>
    </row>
    <row r="727" hidden="1" customHeight="1" spans="1:17">
      <c r="A727" s="390">
        <v>720</v>
      </c>
      <c r="B727" s="555"/>
      <c r="C727" s="555"/>
      <c r="D727" s="556"/>
      <c r="E727" s="465"/>
      <c r="F727" s="149"/>
      <c r="G727" s="558"/>
      <c r="H727" s="557"/>
      <c r="I727" s="465"/>
      <c r="J727" s="149"/>
      <c r="K727" s="558"/>
      <c r="L727" s="465"/>
      <c r="M727" s="149"/>
      <c r="N727" s="558"/>
      <c r="O727" s="397" t="str">
        <f t="shared" si="24"/>
        <v/>
      </c>
      <c r="P727" s="397" t="str">
        <f t="shared" si="25"/>
        <v/>
      </c>
      <c r="Q727" s="425"/>
    </row>
    <row r="728" hidden="1" customHeight="1" spans="1:17">
      <c r="A728" s="390">
        <v>721</v>
      </c>
      <c r="B728" s="555"/>
      <c r="C728" s="555"/>
      <c r="D728" s="556"/>
      <c r="E728" s="465"/>
      <c r="F728" s="149"/>
      <c r="G728" s="149"/>
      <c r="H728" s="557"/>
      <c r="I728" s="465"/>
      <c r="J728" s="149"/>
      <c r="K728" s="149"/>
      <c r="L728" s="465"/>
      <c r="M728" s="149"/>
      <c r="N728" s="149"/>
      <c r="O728" s="397" t="str">
        <f t="shared" si="24"/>
        <v/>
      </c>
      <c r="P728" s="397" t="str">
        <f t="shared" si="25"/>
        <v/>
      </c>
      <c r="Q728" s="425"/>
    </row>
    <row r="729" hidden="1" customHeight="1" spans="1:17">
      <c r="A729" s="390">
        <v>722</v>
      </c>
      <c r="B729" s="555"/>
      <c r="C729" s="555"/>
      <c r="D729" s="556"/>
      <c r="E729" s="465"/>
      <c r="F729" s="149"/>
      <c r="G729" s="149"/>
      <c r="H729" s="557"/>
      <c r="I729" s="465"/>
      <c r="J729" s="149"/>
      <c r="K729" s="149"/>
      <c r="L729" s="465"/>
      <c r="M729" s="149"/>
      <c r="N729" s="149"/>
      <c r="O729" s="397" t="str">
        <f t="shared" si="24"/>
        <v/>
      </c>
      <c r="P729" s="397" t="str">
        <f t="shared" si="25"/>
        <v/>
      </c>
      <c r="Q729" s="425"/>
    </row>
    <row r="730" hidden="1" customHeight="1" spans="1:17">
      <c r="A730" s="390">
        <v>723</v>
      </c>
      <c r="B730" s="555"/>
      <c r="C730" s="555"/>
      <c r="D730" s="556"/>
      <c r="E730" s="465"/>
      <c r="F730" s="149"/>
      <c r="G730" s="149"/>
      <c r="H730" s="557"/>
      <c r="I730" s="465"/>
      <c r="J730" s="149"/>
      <c r="K730" s="149"/>
      <c r="L730" s="465"/>
      <c r="M730" s="149"/>
      <c r="N730" s="149"/>
      <c r="O730" s="397" t="str">
        <f t="shared" si="24"/>
        <v/>
      </c>
      <c r="P730" s="397" t="str">
        <f t="shared" si="25"/>
        <v/>
      </c>
      <c r="Q730" s="425"/>
    </row>
    <row r="731" hidden="1" customHeight="1" spans="1:17">
      <c r="A731" s="390">
        <v>724</v>
      </c>
      <c r="B731" s="555"/>
      <c r="C731" s="555"/>
      <c r="D731" s="556"/>
      <c r="E731" s="465"/>
      <c r="F731" s="149"/>
      <c r="G731" s="558"/>
      <c r="H731" s="557"/>
      <c r="I731" s="465"/>
      <c r="J731" s="149"/>
      <c r="K731" s="558"/>
      <c r="L731" s="465"/>
      <c r="M731" s="149"/>
      <c r="N731" s="558"/>
      <c r="O731" s="397" t="str">
        <f t="shared" si="24"/>
        <v/>
      </c>
      <c r="P731" s="397" t="str">
        <f t="shared" si="25"/>
        <v/>
      </c>
      <c r="Q731" s="425"/>
    </row>
    <row r="732" hidden="1" customHeight="1" spans="1:17">
      <c r="A732" s="390">
        <v>725</v>
      </c>
      <c r="B732" s="555"/>
      <c r="C732" s="555"/>
      <c r="D732" s="556"/>
      <c r="E732" s="465"/>
      <c r="F732" s="149"/>
      <c r="G732" s="149"/>
      <c r="H732" s="557"/>
      <c r="I732" s="465"/>
      <c r="J732" s="149"/>
      <c r="K732" s="149"/>
      <c r="L732" s="465"/>
      <c r="M732" s="149"/>
      <c r="N732" s="149"/>
      <c r="O732" s="397" t="str">
        <f t="shared" si="24"/>
        <v/>
      </c>
      <c r="P732" s="397" t="str">
        <f t="shared" si="25"/>
        <v/>
      </c>
      <c r="Q732" s="425"/>
    </row>
    <row r="733" hidden="1" customHeight="1" spans="1:17">
      <c r="A733" s="390">
        <v>726</v>
      </c>
      <c r="B733" s="555"/>
      <c r="C733" s="555"/>
      <c r="D733" s="556"/>
      <c r="E733" s="465"/>
      <c r="F733" s="149"/>
      <c r="G733" s="149"/>
      <c r="H733" s="557"/>
      <c r="I733" s="465"/>
      <c r="J733" s="149"/>
      <c r="K733" s="149"/>
      <c r="L733" s="465"/>
      <c r="M733" s="149"/>
      <c r="N733" s="149"/>
      <c r="O733" s="397" t="str">
        <f t="shared" si="24"/>
        <v/>
      </c>
      <c r="P733" s="397" t="str">
        <f t="shared" si="25"/>
        <v/>
      </c>
      <c r="Q733" s="425"/>
    </row>
    <row r="734" hidden="1" customHeight="1" spans="1:17">
      <c r="A734" s="390">
        <v>727</v>
      </c>
      <c r="B734" s="555"/>
      <c r="C734" s="555"/>
      <c r="D734" s="556"/>
      <c r="E734" s="465"/>
      <c r="F734" s="149"/>
      <c r="G734" s="149"/>
      <c r="H734" s="557"/>
      <c r="I734" s="465"/>
      <c r="J734" s="149"/>
      <c r="K734" s="149"/>
      <c r="L734" s="465"/>
      <c r="M734" s="149"/>
      <c r="N734" s="149"/>
      <c r="O734" s="397" t="str">
        <f t="shared" si="24"/>
        <v/>
      </c>
      <c r="P734" s="397" t="str">
        <f t="shared" si="25"/>
        <v/>
      </c>
      <c r="Q734" s="425"/>
    </row>
    <row r="735" hidden="1" customHeight="1" spans="1:17">
      <c r="A735" s="390">
        <v>728</v>
      </c>
      <c r="B735" s="555"/>
      <c r="C735" s="555"/>
      <c r="D735" s="556"/>
      <c r="E735" s="465"/>
      <c r="F735" s="149"/>
      <c r="G735" s="149"/>
      <c r="H735" s="557"/>
      <c r="I735" s="465"/>
      <c r="J735" s="149"/>
      <c r="K735" s="149"/>
      <c r="L735" s="465"/>
      <c r="M735" s="149"/>
      <c r="N735" s="149"/>
      <c r="O735" s="397" t="str">
        <f t="shared" si="24"/>
        <v/>
      </c>
      <c r="P735" s="397" t="str">
        <f t="shared" si="25"/>
        <v/>
      </c>
      <c r="Q735" s="425"/>
    </row>
    <row r="736" hidden="1" customHeight="1" spans="1:17">
      <c r="A736" s="390">
        <v>729</v>
      </c>
      <c r="B736" s="555"/>
      <c r="C736" s="555"/>
      <c r="D736" s="556"/>
      <c r="E736" s="465"/>
      <c r="F736" s="149"/>
      <c r="G736" s="149"/>
      <c r="H736" s="557"/>
      <c r="I736" s="465"/>
      <c r="J736" s="149"/>
      <c r="K736" s="149"/>
      <c r="L736" s="465"/>
      <c r="M736" s="149"/>
      <c r="N736" s="149"/>
      <c r="O736" s="397" t="str">
        <f t="shared" si="24"/>
        <v/>
      </c>
      <c r="P736" s="397" t="str">
        <f t="shared" si="25"/>
        <v/>
      </c>
      <c r="Q736" s="425"/>
    </row>
    <row r="737" hidden="1" customHeight="1" spans="1:17">
      <c r="A737" s="390">
        <v>730</v>
      </c>
      <c r="B737" s="555"/>
      <c r="C737" s="555"/>
      <c r="D737" s="556"/>
      <c r="E737" s="465"/>
      <c r="F737" s="149"/>
      <c r="G737" s="149"/>
      <c r="H737" s="557"/>
      <c r="I737" s="465"/>
      <c r="J737" s="149"/>
      <c r="K737" s="149"/>
      <c r="L737" s="465"/>
      <c r="M737" s="149"/>
      <c r="N737" s="149"/>
      <c r="O737" s="397" t="str">
        <f t="shared" si="24"/>
        <v/>
      </c>
      <c r="P737" s="397" t="str">
        <f t="shared" si="25"/>
        <v/>
      </c>
      <c r="Q737" s="425"/>
    </row>
    <row r="738" hidden="1" customHeight="1" spans="1:17">
      <c r="A738" s="390">
        <v>731</v>
      </c>
      <c r="B738" s="555"/>
      <c r="C738" s="555"/>
      <c r="D738" s="556"/>
      <c r="E738" s="465"/>
      <c r="F738" s="149"/>
      <c r="G738" s="149"/>
      <c r="H738" s="557"/>
      <c r="I738" s="465"/>
      <c r="J738" s="149"/>
      <c r="K738" s="149"/>
      <c r="L738" s="465"/>
      <c r="M738" s="149"/>
      <c r="N738" s="149"/>
      <c r="O738" s="397" t="str">
        <f t="shared" si="24"/>
        <v/>
      </c>
      <c r="P738" s="397" t="str">
        <f t="shared" si="25"/>
        <v/>
      </c>
      <c r="Q738" s="425"/>
    </row>
    <row r="739" hidden="1" customHeight="1" spans="1:17">
      <c r="A739" s="390">
        <v>732</v>
      </c>
      <c r="B739" s="555"/>
      <c r="C739" s="555"/>
      <c r="D739" s="556"/>
      <c r="E739" s="465"/>
      <c r="F739" s="149"/>
      <c r="G739" s="149"/>
      <c r="H739" s="557"/>
      <c r="I739" s="465"/>
      <c r="J739" s="149"/>
      <c r="K739" s="149"/>
      <c r="L739" s="465"/>
      <c r="M739" s="149"/>
      <c r="N739" s="149"/>
      <c r="O739" s="397" t="str">
        <f t="shared" si="24"/>
        <v/>
      </c>
      <c r="P739" s="397" t="str">
        <f t="shared" si="25"/>
        <v/>
      </c>
      <c r="Q739" s="425"/>
    </row>
    <row r="740" hidden="1" customHeight="1" spans="1:17">
      <c r="A740" s="390">
        <v>733</v>
      </c>
      <c r="B740" s="555"/>
      <c r="C740" s="555"/>
      <c r="D740" s="556"/>
      <c r="E740" s="465"/>
      <c r="F740" s="149"/>
      <c r="G740" s="149"/>
      <c r="H740" s="557"/>
      <c r="I740" s="465"/>
      <c r="J740" s="149"/>
      <c r="K740" s="149"/>
      <c r="L740" s="465"/>
      <c r="M740" s="149"/>
      <c r="N740" s="149"/>
      <c r="O740" s="397" t="str">
        <f t="shared" si="24"/>
        <v/>
      </c>
      <c r="P740" s="397" t="str">
        <f t="shared" si="25"/>
        <v/>
      </c>
      <c r="Q740" s="425"/>
    </row>
    <row r="741" hidden="1" customHeight="1" spans="1:17">
      <c r="A741" s="390">
        <v>734</v>
      </c>
      <c r="B741" s="555"/>
      <c r="C741" s="555"/>
      <c r="D741" s="556"/>
      <c r="E741" s="465"/>
      <c r="F741" s="149"/>
      <c r="G741" s="149"/>
      <c r="H741" s="557"/>
      <c r="I741" s="465"/>
      <c r="J741" s="149"/>
      <c r="K741" s="149"/>
      <c r="L741" s="465"/>
      <c r="M741" s="149"/>
      <c r="N741" s="149"/>
      <c r="O741" s="397" t="str">
        <f t="shared" si="24"/>
        <v/>
      </c>
      <c r="P741" s="397" t="str">
        <f t="shared" si="25"/>
        <v/>
      </c>
      <c r="Q741" s="425"/>
    </row>
    <row r="742" hidden="1" customHeight="1" spans="1:17">
      <c r="A742" s="390">
        <v>735</v>
      </c>
      <c r="B742" s="555"/>
      <c r="C742" s="555"/>
      <c r="D742" s="556"/>
      <c r="E742" s="465"/>
      <c r="F742" s="149"/>
      <c r="G742" s="149"/>
      <c r="H742" s="557"/>
      <c r="I742" s="465"/>
      <c r="J742" s="149"/>
      <c r="K742" s="149"/>
      <c r="L742" s="465"/>
      <c r="M742" s="149"/>
      <c r="N742" s="149"/>
      <c r="O742" s="397" t="str">
        <f t="shared" si="24"/>
        <v/>
      </c>
      <c r="P742" s="397" t="str">
        <f t="shared" si="25"/>
        <v/>
      </c>
      <c r="Q742" s="425"/>
    </row>
    <row r="743" hidden="1" customHeight="1" spans="1:17">
      <c r="A743" s="390">
        <v>736</v>
      </c>
      <c r="B743" s="555"/>
      <c r="C743" s="555"/>
      <c r="D743" s="556"/>
      <c r="E743" s="465"/>
      <c r="F743" s="149"/>
      <c r="G743" s="149"/>
      <c r="H743" s="557"/>
      <c r="I743" s="465"/>
      <c r="J743" s="149"/>
      <c r="K743" s="149"/>
      <c r="L743" s="465"/>
      <c r="M743" s="149"/>
      <c r="N743" s="149"/>
      <c r="O743" s="397" t="str">
        <f t="shared" si="24"/>
        <v/>
      </c>
      <c r="P743" s="397" t="str">
        <f t="shared" si="25"/>
        <v/>
      </c>
      <c r="Q743" s="425"/>
    </row>
    <row r="744" hidden="1" customHeight="1" spans="1:17">
      <c r="A744" s="390">
        <v>737</v>
      </c>
      <c r="B744" s="555"/>
      <c r="C744" s="555"/>
      <c r="D744" s="556"/>
      <c r="E744" s="465"/>
      <c r="F744" s="149"/>
      <c r="G744" s="149"/>
      <c r="H744" s="557"/>
      <c r="I744" s="465"/>
      <c r="J744" s="149"/>
      <c r="K744" s="149"/>
      <c r="L744" s="465"/>
      <c r="M744" s="149"/>
      <c r="N744" s="149"/>
      <c r="O744" s="397" t="str">
        <f t="shared" si="24"/>
        <v/>
      </c>
      <c r="P744" s="397" t="str">
        <f t="shared" si="25"/>
        <v/>
      </c>
      <c r="Q744" s="425"/>
    </row>
    <row r="745" hidden="1" customHeight="1" spans="1:17">
      <c r="A745" s="390">
        <v>738</v>
      </c>
      <c r="B745" s="555"/>
      <c r="C745" s="555"/>
      <c r="D745" s="556"/>
      <c r="E745" s="465"/>
      <c r="F745" s="149"/>
      <c r="G745" s="149"/>
      <c r="H745" s="557"/>
      <c r="I745" s="465"/>
      <c r="J745" s="149"/>
      <c r="K745" s="149"/>
      <c r="L745" s="465"/>
      <c r="M745" s="149"/>
      <c r="N745" s="149"/>
      <c r="O745" s="397" t="str">
        <f t="shared" si="24"/>
        <v/>
      </c>
      <c r="P745" s="397" t="str">
        <f t="shared" si="25"/>
        <v/>
      </c>
      <c r="Q745" s="425"/>
    </row>
    <row r="746" hidden="1" customHeight="1" spans="1:17">
      <c r="A746" s="390">
        <v>739</v>
      </c>
      <c r="B746" s="555"/>
      <c r="C746" s="555"/>
      <c r="D746" s="556"/>
      <c r="E746" s="465"/>
      <c r="F746" s="149"/>
      <c r="G746" s="558"/>
      <c r="H746" s="557"/>
      <c r="I746" s="465"/>
      <c r="J746" s="149"/>
      <c r="K746" s="558"/>
      <c r="L746" s="465"/>
      <c r="M746" s="149"/>
      <c r="N746" s="558"/>
      <c r="O746" s="397" t="str">
        <f t="shared" si="24"/>
        <v/>
      </c>
      <c r="P746" s="397" t="str">
        <f t="shared" si="25"/>
        <v/>
      </c>
      <c r="Q746" s="425"/>
    </row>
    <row r="747" hidden="1" customHeight="1" spans="1:17">
      <c r="A747" s="390">
        <v>740</v>
      </c>
      <c r="B747" s="555"/>
      <c r="C747" s="555"/>
      <c r="D747" s="556"/>
      <c r="E747" s="465"/>
      <c r="F747" s="149"/>
      <c r="G747" s="558"/>
      <c r="H747" s="557"/>
      <c r="I747" s="465"/>
      <c r="J747" s="149"/>
      <c r="K747" s="558"/>
      <c r="L747" s="465"/>
      <c r="M747" s="149"/>
      <c r="N747" s="558"/>
      <c r="O747" s="397" t="str">
        <f t="shared" si="24"/>
        <v/>
      </c>
      <c r="P747" s="397" t="str">
        <f t="shared" si="25"/>
        <v/>
      </c>
      <c r="Q747" s="425"/>
    </row>
    <row r="748" hidden="1" customHeight="1" spans="1:17">
      <c r="A748" s="390">
        <v>741</v>
      </c>
      <c r="B748" s="555"/>
      <c r="C748" s="555"/>
      <c r="D748" s="556"/>
      <c r="E748" s="465"/>
      <c r="F748" s="149"/>
      <c r="G748" s="149"/>
      <c r="H748" s="557"/>
      <c r="I748" s="465"/>
      <c r="J748" s="149"/>
      <c r="K748" s="149"/>
      <c r="L748" s="465"/>
      <c r="M748" s="149"/>
      <c r="N748" s="149"/>
      <c r="O748" s="397" t="str">
        <f t="shared" si="24"/>
        <v/>
      </c>
      <c r="P748" s="397" t="str">
        <f t="shared" si="25"/>
        <v/>
      </c>
      <c r="Q748" s="425"/>
    </row>
    <row r="749" hidden="1" customHeight="1" spans="1:17">
      <c r="A749" s="390">
        <v>742</v>
      </c>
      <c r="B749" s="555"/>
      <c r="C749" s="555"/>
      <c r="D749" s="556"/>
      <c r="E749" s="465"/>
      <c r="F749" s="149"/>
      <c r="G749" s="558"/>
      <c r="H749" s="557"/>
      <c r="I749" s="465"/>
      <c r="J749" s="149"/>
      <c r="K749" s="558"/>
      <c r="L749" s="465"/>
      <c r="M749" s="149"/>
      <c r="N749" s="558"/>
      <c r="O749" s="397" t="str">
        <f t="shared" si="24"/>
        <v/>
      </c>
      <c r="P749" s="397" t="str">
        <f t="shared" si="25"/>
        <v/>
      </c>
      <c r="Q749" s="425"/>
    </row>
    <row r="750" hidden="1" customHeight="1" spans="1:17">
      <c r="A750" s="390">
        <v>743</v>
      </c>
      <c r="B750" s="555"/>
      <c r="C750" s="555"/>
      <c r="D750" s="556"/>
      <c r="E750" s="465"/>
      <c r="F750" s="149"/>
      <c r="G750" s="149"/>
      <c r="H750" s="557"/>
      <c r="I750" s="465"/>
      <c r="J750" s="149"/>
      <c r="K750" s="149"/>
      <c r="L750" s="465"/>
      <c r="M750" s="149"/>
      <c r="N750" s="149"/>
      <c r="O750" s="397" t="str">
        <f t="shared" si="24"/>
        <v/>
      </c>
      <c r="P750" s="397" t="str">
        <f t="shared" si="25"/>
        <v/>
      </c>
      <c r="Q750" s="425"/>
    </row>
    <row r="751" hidden="1" customHeight="1" spans="1:17">
      <c r="A751" s="390">
        <v>744</v>
      </c>
      <c r="B751" s="555"/>
      <c r="C751" s="555"/>
      <c r="D751" s="556"/>
      <c r="E751" s="465"/>
      <c r="F751" s="149"/>
      <c r="G751" s="149"/>
      <c r="H751" s="557"/>
      <c r="I751" s="465"/>
      <c r="J751" s="149"/>
      <c r="K751" s="149"/>
      <c r="L751" s="465"/>
      <c r="M751" s="149"/>
      <c r="N751" s="149"/>
      <c r="O751" s="397" t="str">
        <f t="shared" si="24"/>
        <v/>
      </c>
      <c r="P751" s="397" t="str">
        <f t="shared" si="25"/>
        <v/>
      </c>
      <c r="Q751" s="425"/>
    </row>
    <row r="752" hidden="1" customHeight="1" spans="1:17">
      <c r="A752" s="390">
        <v>745</v>
      </c>
      <c r="B752" s="555"/>
      <c r="C752" s="555"/>
      <c r="D752" s="556"/>
      <c r="E752" s="465"/>
      <c r="F752" s="149"/>
      <c r="G752" s="149"/>
      <c r="H752" s="557"/>
      <c r="I752" s="465"/>
      <c r="J752" s="149"/>
      <c r="K752" s="149"/>
      <c r="L752" s="465"/>
      <c r="M752" s="149"/>
      <c r="N752" s="149"/>
      <c r="O752" s="397" t="str">
        <f t="shared" si="24"/>
        <v/>
      </c>
      <c r="P752" s="397" t="str">
        <f t="shared" si="25"/>
        <v/>
      </c>
      <c r="Q752" s="425"/>
    </row>
    <row r="753" hidden="1" customHeight="1" spans="1:17">
      <c r="A753" s="390">
        <v>746</v>
      </c>
      <c r="B753" s="555"/>
      <c r="C753" s="555"/>
      <c r="D753" s="556"/>
      <c r="E753" s="465"/>
      <c r="F753" s="149"/>
      <c r="G753" s="558"/>
      <c r="H753" s="557"/>
      <c r="I753" s="465"/>
      <c r="J753" s="149"/>
      <c r="K753" s="558"/>
      <c r="L753" s="465"/>
      <c r="M753" s="149"/>
      <c r="N753" s="558"/>
      <c r="O753" s="397" t="str">
        <f t="shared" si="24"/>
        <v/>
      </c>
      <c r="P753" s="397" t="str">
        <f t="shared" si="25"/>
        <v/>
      </c>
      <c r="Q753" s="425"/>
    </row>
    <row r="754" hidden="1" customHeight="1" spans="1:17">
      <c r="A754" s="390">
        <v>747</v>
      </c>
      <c r="B754" s="555"/>
      <c r="C754" s="555"/>
      <c r="D754" s="556"/>
      <c r="E754" s="465"/>
      <c r="F754" s="149"/>
      <c r="G754" s="558"/>
      <c r="H754" s="557"/>
      <c r="I754" s="465"/>
      <c r="J754" s="149"/>
      <c r="K754" s="558"/>
      <c r="L754" s="465"/>
      <c r="M754" s="149"/>
      <c r="N754" s="558"/>
      <c r="O754" s="397" t="str">
        <f t="shared" si="24"/>
        <v/>
      </c>
      <c r="P754" s="397" t="str">
        <f t="shared" si="25"/>
        <v/>
      </c>
      <c r="Q754" s="425"/>
    </row>
    <row r="755" hidden="1" customHeight="1" spans="1:17">
      <c r="A755" s="390">
        <v>748</v>
      </c>
      <c r="B755" s="555"/>
      <c r="C755" s="555"/>
      <c r="D755" s="556"/>
      <c r="E755" s="465"/>
      <c r="F755" s="149"/>
      <c r="G755" s="149"/>
      <c r="H755" s="557"/>
      <c r="I755" s="465"/>
      <c r="J755" s="149"/>
      <c r="K755" s="149"/>
      <c r="L755" s="465"/>
      <c r="M755" s="149"/>
      <c r="N755" s="149"/>
      <c r="O755" s="397" t="str">
        <f t="shared" si="24"/>
        <v/>
      </c>
      <c r="P755" s="397" t="str">
        <f t="shared" si="25"/>
        <v/>
      </c>
      <c r="Q755" s="425"/>
    </row>
    <row r="756" hidden="1" customHeight="1" spans="1:17">
      <c r="A756" s="390">
        <v>749</v>
      </c>
      <c r="B756" s="555"/>
      <c r="C756" s="555"/>
      <c r="D756" s="556"/>
      <c r="E756" s="465"/>
      <c r="F756" s="149"/>
      <c r="G756" s="149"/>
      <c r="H756" s="557"/>
      <c r="I756" s="465"/>
      <c r="J756" s="149"/>
      <c r="K756" s="149"/>
      <c r="L756" s="465"/>
      <c r="M756" s="149"/>
      <c r="N756" s="149"/>
      <c r="O756" s="397" t="str">
        <f t="shared" si="24"/>
        <v/>
      </c>
      <c r="P756" s="397" t="str">
        <f t="shared" si="25"/>
        <v/>
      </c>
      <c r="Q756" s="425"/>
    </row>
    <row r="757" hidden="1" customHeight="1" spans="1:17">
      <c r="A757" s="390">
        <v>750</v>
      </c>
      <c r="B757" s="555"/>
      <c r="C757" s="555"/>
      <c r="D757" s="556"/>
      <c r="E757" s="465"/>
      <c r="F757" s="149"/>
      <c r="G757" s="149"/>
      <c r="H757" s="557"/>
      <c r="I757" s="465"/>
      <c r="J757" s="149"/>
      <c r="K757" s="149"/>
      <c r="L757" s="465"/>
      <c r="M757" s="149"/>
      <c r="N757" s="149"/>
      <c r="O757" s="397" t="str">
        <f t="shared" si="24"/>
        <v/>
      </c>
      <c r="P757" s="397" t="str">
        <f t="shared" si="25"/>
        <v/>
      </c>
      <c r="Q757" s="425"/>
    </row>
    <row r="758" hidden="1" customHeight="1" spans="1:17">
      <c r="A758" s="390">
        <v>751</v>
      </c>
      <c r="B758" s="555"/>
      <c r="C758" s="555"/>
      <c r="D758" s="556"/>
      <c r="E758" s="465"/>
      <c r="F758" s="149"/>
      <c r="G758" s="149"/>
      <c r="H758" s="557"/>
      <c r="I758" s="465"/>
      <c r="J758" s="149"/>
      <c r="K758" s="149"/>
      <c r="L758" s="465"/>
      <c r="M758" s="149"/>
      <c r="N758" s="149"/>
      <c r="O758" s="397" t="str">
        <f t="shared" si="24"/>
        <v/>
      </c>
      <c r="P758" s="397" t="str">
        <f t="shared" si="25"/>
        <v/>
      </c>
      <c r="Q758" s="425"/>
    </row>
    <row r="759" hidden="1" customHeight="1" spans="1:17">
      <c r="A759" s="390">
        <v>752</v>
      </c>
      <c r="B759" s="555"/>
      <c r="C759" s="555"/>
      <c r="D759" s="556"/>
      <c r="E759" s="465"/>
      <c r="F759" s="149"/>
      <c r="G759" s="149"/>
      <c r="H759" s="557"/>
      <c r="I759" s="465"/>
      <c r="J759" s="149"/>
      <c r="K759" s="149"/>
      <c r="L759" s="465"/>
      <c r="M759" s="149"/>
      <c r="N759" s="149"/>
      <c r="O759" s="397" t="str">
        <f t="shared" si="24"/>
        <v/>
      </c>
      <c r="P759" s="397" t="str">
        <f t="shared" si="25"/>
        <v/>
      </c>
      <c r="Q759" s="425"/>
    </row>
    <row r="760" hidden="1" customHeight="1" spans="1:17">
      <c r="A760" s="390">
        <v>753</v>
      </c>
      <c r="B760" s="555"/>
      <c r="C760" s="555"/>
      <c r="D760" s="556"/>
      <c r="E760" s="465"/>
      <c r="F760" s="149"/>
      <c r="G760" s="149"/>
      <c r="H760" s="557"/>
      <c r="I760" s="465"/>
      <c r="J760" s="149"/>
      <c r="K760" s="149"/>
      <c r="L760" s="465"/>
      <c r="M760" s="149"/>
      <c r="N760" s="149"/>
      <c r="O760" s="397" t="str">
        <f t="shared" si="24"/>
        <v/>
      </c>
      <c r="P760" s="397" t="str">
        <f t="shared" si="25"/>
        <v/>
      </c>
      <c r="Q760" s="425"/>
    </row>
    <row r="761" hidden="1" customHeight="1" spans="1:17">
      <c r="A761" s="390">
        <v>754</v>
      </c>
      <c r="B761" s="555"/>
      <c r="C761" s="555"/>
      <c r="D761" s="556"/>
      <c r="E761" s="465"/>
      <c r="F761" s="149"/>
      <c r="G761" s="149"/>
      <c r="H761" s="557"/>
      <c r="I761" s="465"/>
      <c r="J761" s="149"/>
      <c r="K761" s="149"/>
      <c r="L761" s="465"/>
      <c r="M761" s="149"/>
      <c r="N761" s="149"/>
      <c r="O761" s="397" t="str">
        <f t="shared" si="24"/>
        <v/>
      </c>
      <c r="P761" s="397" t="str">
        <f t="shared" si="25"/>
        <v/>
      </c>
      <c r="Q761" s="425"/>
    </row>
    <row r="762" hidden="1" customHeight="1" spans="1:17">
      <c r="A762" s="390">
        <v>755</v>
      </c>
      <c r="B762" s="555"/>
      <c r="C762" s="555"/>
      <c r="D762" s="556"/>
      <c r="E762" s="465"/>
      <c r="F762" s="149"/>
      <c r="G762" s="149"/>
      <c r="H762" s="557"/>
      <c r="I762" s="465"/>
      <c r="J762" s="149"/>
      <c r="K762" s="149"/>
      <c r="L762" s="465"/>
      <c r="M762" s="149"/>
      <c r="N762" s="149"/>
      <c r="O762" s="397" t="str">
        <f t="shared" si="24"/>
        <v/>
      </c>
      <c r="P762" s="397" t="str">
        <f t="shared" si="25"/>
        <v/>
      </c>
      <c r="Q762" s="425"/>
    </row>
    <row r="763" hidden="1" customHeight="1" spans="1:17">
      <c r="A763" s="390">
        <v>756</v>
      </c>
      <c r="B763" s="555"/>
      <c r="C763" s="555"/>
      <c r="D763" s="556"/>
      <c r="E763" s="465"/>
      <c r="F763" s="149"/>
      <c r="G763" s="149"/>
      <c r="H763" s="557"/>
      <c r="I763" s="465"/>
      <c r="J763" s="149"/>
      <c r="K763" s="149"/>
      <c r="L763" s="465"/>
      <c r="M763" s="149"/>
      <c r="N763" s="149"/>
      <c r="O763" s="397" t="str">
        <f t="shared" si="24"/>
        <v/>
      </c>
      <c r="P763" s="397" t="str">
        <f t="shared" si="25"/>
        <v/>
      </c>
      <c r="Q763" s="425"/>
    </row>
    <row r="764" hidden="1" customHeight="1" spans="1:17">
      <c r="A764" s="390">
        <v>757</v>
      </c>
      <c r="B764" s="555"/>
      <c r="C764" s="555"/>
      <c r="D764" s="556"/>
      <c r="E764" s="465"/>
      <c r="F764" s="149"/>
      <c r="G764" s="149"/>
      <c r="H764" s="557"/>
      <c r="I764" s="465"/>
      <c r="J764" s="149"/>
      <c r="K764" s="149"/>
      <c r="L764" s="465"/>
      <c r="M764" s="149"/>
      <c r="N764" s="149"/>
      <c r="O764" s="397" t="str">
        <f t="shared" si="24"/>
        <v/>
      </c>
      <c r="P764" s="397" t="str">
        <f t="shared" si="25"/>
        <v/>
      </c>
      <c r="Q764" s="425"/>
    </row>
    <row r="765" hidden="1" customHeight="1" spans="1:17">
      <c r="A765" s="390">
        <v>758</v>
      </c>
      <c r="B765" s="555"/>
      <c r="C765" s="555"/>
      <c r="D765" s="556"/>
      <c r="E765" s="465"/>
      <c r="F765" s="149"/>
      <c r="G765" s="149"/>
      <c r="H765" s="557"/>
      <c r="I765" s="465"/>
      <c r="J765" s="149"/>
      <c r="K765" s="149"/>
      <c r="L765" s="465"/>
      <c r="M765" s="149"/>
      <c r="N765" s="149"/>
      <c r="O765" s="397" t="str">
        <f t="shared" si="24"/>
        <v/>
      </c>
      <c r="P765" s="397" t="str">
        <f t="shared" si="25"/>
        <v/>
      </c>
      <c r="Q765" s="425"/>
    </row>
    <row r="766" hidden="1" customHeight="1" spans="1:17">
      <c r="A766" s="390">
        <v>759</v>
      </c>
      <c r="B766" s="555"/>
      <c r="C766" s="555"/>
      <c r="D766" s="556"/>
      <c r="E766" s="465"/>
      <c r="F766" s="149"/>
      <c r="G766" s="149"/>
      <c r="H766" s="557"/>
      <c r="I766" s="465"/>
      <c r="J766" s="149"/>
      <c r="K766" s="149"/>
      <c r="L766" s="465"/>
      <c r="M766" s="149"/>
      <c r="N766" s="149"/>
      <c r="O766" s="397" t="str">
        <f t="shared" si="24"/>
        <v/>
      </c>
      <c r="P766" s="397" t="str">
        <f t="shared" si="25"/>
        <v/>
      </c>
      <c r="Q766" s="425"/>
    </row>
    <row r="767" hidden="1" customHeight="1" spans="1:17">
      <c r="A767" s="390">
        <v>760</v>
      </c>
      <c r="B767" s="555"/>
      <c r="C767" s="555"/>
      <c r="D767" s="556"/>
      <c r="E767" s="465"/>
      <c r="F767" s="149"/>
      <c r="G767" s="149"/>
      <c r="H767" s="557"/>
      <c r="I767" s="465"/>
      <c r="J767" s="149"/>
      <c r="K767" s="149"/>
      <c r="L767" s="465"/>
      <c r="M767" s="149"/>
      <c r="N767" s="149"/>
      <c r="O767" s="397" t="str">
        <f t="shared" si="24"/>
        <v/>
      </c>
      <c r="P767" s="397" t="str">
        <f t="shared" si="25"/>
        <v/>
      </c>
      <c r="Q767" s="425"/>
    </row>
    <row r="768" hidden="1" customHeight="1" spans="1:17">
      <c r="A768" s="390">
        <v>761</v>
      </c>
      <c r="B768" s="555"/>
      <c r="C768" s="555"/>
      <c r="D768" s="556"/>
      <c r="E768" s="465"/>
      <c r="F768" s="149"/>
      <c r="G768" s="149"/>
      <c r="H768" s="557"/>
      <c r="I768" s="465"/>
      <c r="J768" s="149"/>
      <c r="K768" s="149"/>
      <c r="L768" s="465"/>
      <c r="M768" s="149"/>
      <c r="N768" s="149"/>
      <c r="O768" s="397" t="str">
        <f t="shared" si="24"/>
        <v/>
      </c>
      <c r="P768" s="397" t="str">
        <f t="shared" si="25"/>
        <v/>
      </c>
      <c r="Q768" s="425"/>
    </row>
    <row r="769" hidden="1" customHeight="1" spans="1:17">
      <c r="A769" s="390">
        <v>762</v>
      </c>
      <c r="B769" s="555"/>
      <c r="C769" s="555"/>
      <c r="D769" s="556"/>
      <c r="E769" s="465"/>
      <c r="F769" s="149"/>
      <c r="G769" s="149"/>
      <c r="H769" s="557"/>
      <c r="I769" s="465"/>
      <c r="J769" s="149"/>
      <c r="K769" s="149"/>
      <c r="L769" s="465"/>
      <c r="M769" s="149"/>
      <c r="N769" s="149"/>
      <c r="O769" s="397" t="str">
        <f t="shared" si="24"/>
        <v/>
      </c>
      <c r="P769" s="397" t="str">
        <f t="shared" si="25"/>
        <v/>
      </c>
      <c r="Q769" s="425"/>
    </row>
    <row r="770" hidden="1" customHeight="1" spans="1:17">
      <c r="A770" s="390">
        <v>763</v>
      </c>
      <c r="B770" s="555"/>
      <c r="C770" s="555"/>
      <c r="D770" s="556"/>
      <c r="E770" s="465"/>
      <c r="F770" s="149"/>
      <c r="G770" s="149"/>
      <c r="H770" s="557"/>
      <c r="I770" s="465"/>
      <c r="J770" s="149"/>
      <c r="K770" s="149"/>
      <c r="L770" s="465"/>
      <c r="M770" s="149"/>
      <c r="N770" s="149"/>
      <c r="O770" s="397" t="str">
        <f t="shared" si="24"/>
        <v/>
      </c>
      <c r="P770" s="397" t="str">
        <f t="shared" si="25"/>
        <v/>
      </c>
      <c r="Q770" s="425"/>
    </row>
    <row r="771" hidden="1" customHeight="1" spans="1:17">
      <c r="A771" s="390">
        <v>764</v>
      </c>
      <c r="B771" s="555"/>
      <c r="C771" s="555"/>
      <c r="D771" s="556"/>
      <c r="E771" s="465"/>
      <c r="F771" s="149"/>
      <c r="G771" s="149"/>
      <c r="H771" s="557"/>
      <c r="I771" s="465"/>
      <c r="J771" s="149"/>
      <c r="K771" s="149"/>
      <c r="L771" s="465"/>
      <c r="M771" s="149"/>
      <c r="N771" s="149"/>
      <c r="O771" s="397" t="str">
        <f t="shared" si="24"/>
        <v/>
      </c>
      <c r="P771" s="397" t="str">
        <f t="shared" si="25"/>
        <v/>
      </c>
      <c r="Q771" s="425"/>
    </row>
    <row r="772" hidden="1" customHeight="1" spans="1:17">
      <c r="A772" s="390">
        <v>765</v>
      </c>
      <c r="B772" s="555"/>
      <c r="C772" s="555"/>
      <c r="D772" s="556"/>
      <c r="E772" s="465"/>
      <c r="F772" s="149"/>
      <c r="G772" s="149"/>
      <c r="H772" s="557"/>
      <c r="I772" s="465"/>
      <c r="J772" s="149"/>
      <c r="K772" s="149"/>
      <c r="L772" s="465"/>
      <c r="M772" s="149"/>
      <c r="N772" s="149"/>
      <c r="O772" s="397" t="str">
        <f t="shared" si="24"/>
        <v/>
      </c>
      <c r="P772" s="397" t="str">
        <f t="shared" si="25"/>
        <v/>
      </c>
      <c r="Q772" s="425"/>
    </row>
    <row r="773" hidden="1" customHeight="1" spans="1:17">
      <c r="A773" s="390">
        <v>766</v>
      </c>
      <c r="B773" s="555"/>
      <c r="C773" s="555"/>
      <c r="D773" s="556"/>
      <c r="E773" s="465"/>
      <c r="F773" s="149"/>
      <c r="G773" s="149"/>
      <c r="H773" s="557"/>
      <c r="I773" s="465"/>
      <c r="J773" s="149"/>
      <c r="K773" s="149"/>
      <c r="L773" s="465"/>
      <c r="M773" s="149"/>
      <c r="N773" s="149"/>
      <c r="O773" s="397" t="str">
        <f t="shared" si="24"/>
        <v/>
      </c>
      <c r="P773" s="397" t="str">
        <f t="shared" si="25"/>
        <v/>
      </c>
      <c r="Q773" s="425"/>
    </row>
    <row r="774" hidden="1" customHeight="1" spans="1:17">
      <c r="A774" s="390">
        <v>767</v>
      </c>
      <c r="B774" s="555"/>
      <c r="C774" s="555"/>
      <c r="D774" s="556"/>
      <c r="E774" s="465"/>
      <c r="F774" s="149"/>
      <c r="G774" s="558"/>
      <c r="H774" s="557"/>
      <c r="I774" s="465"/>
      <c r="J774" s="149"/>
      <c r="K774" s="558"/>
      <c r="L774" s="465"/>
      <c r="M774" s="149"/>
      <c r="N774" s="558"/>
      <c r="O774" s="397" t="str">
        <f t="shared" si="24"/>
        <v/>
      </c>
      <c r="P774" s="397" t="str">
        <f t="shared" si="25"/>
        <v/>
      </c>
      <c r="Q774" s="425"/>
    </row>
    <row r="775" hidden="1" customHeight="1" spans="1:17">
      <c r="A775" s="390">
        <v>768</v>
      </c>
      <c r="B775" s="555"/>
      <c r="C775" s="555"/>
      <c r="D775" s="556"/>
      <c r="E775" s="465"/>
      <c r="F775" s="149"/>
      <c r="G775" s="149"/>
      <c r="H775" s="557"/>
      <c r="I775" s="465"/>
      <c r="J775" s="149"/>
      <c r="K775" s="149"/>
      <c r="L775" s="465"/>
      <c r="M775" s="149"/>
      <c r="N775" s="149"/>
      <c r="O775" s="397" t="str">
        <f t="shared" si="24"/>
        <v/>
      </c>
      <c r="P775" s="397" t="str">
        <f t="shared" si="25"/>
        <v/>
      </c>
      <c r="Q775" s="425"/>
    </row>
    <row r="776" hidden="1" customHeight="1" spans="1:17">
      <c r="A776" s="390">
        <v>769</v>
      </c>
      <c r="B776" s="555"/>
      <c r="C776" s="555"/>
      <c r="D776" s="556"/>
      <c r="E776" s="465"/>
      <c r="F776" s="149"/>
      <c r="G776" s="149"/>
      <c r="H776" s="557"/>
      <c r="I776" s="465"/>
      <c r="J776" s="149"/>
      <c r="K776" s="149"/>
      <c r="L776" s="465"/>
      <c r="M776" s="149"/>
      <c r="N776" s="149"/>
      <c r="O776" s="397" t="str">
        <f t="shared" si="24"/>
        <v/>
      </c>
      <c r="P776" s="397" t="str">
        <f t="shared" si="25"/>
        <v/>
      </c>
      <c r="Q776" s="425"/>
    </row>
    <row r="777" hidden="1" customHeight="1" spans="1:17">
      <c r="A777" s="390">
        <v>770</v>
      </c>
      <c r="B777" s="555"/>
      <c r="C777" s="555"/>
      <c r="D777" s="556"/>
      <c r="E777" s="465"/>
      <c r="F777" s="149"/>
      <c r="G777" s="149"/>
      <c r="H777" s="557"/>
      <c r="I777" s="465"/>
      <c r="J777" s="149"/>
      <c r="K777" s="149"/>
      <c r="L777" s="465"/>
      <c r="M777" s="149"/>
      <c r="N777" s="149"/>
      <c r="O777" s="397" t="str">
        <f t="shared" si="24"/>
        <v/>
      </c>
      <c r="P777" s="397" t="str">
        <f t="shared" si="25"/>
        <v/>
      </c>
      <c r="Q777" s="425"/>
    </row>
    <row r="778" hidden="1" customHeight="1" spans="1:17">
      <c r="A778" s="390">
        <v>771</v>
      </c>
      <c r="B778" s="555"/>
      <c r="C778" s="555"/>
      <c r="D778" s="556"/>
      <c r="E778" s="465"/>
      <c r="F778" s="149"/>
      <c r="G778" s="149"/>
      <c r="H778" s="557"/>
      <c r="I778" s="465"/>
      <c r="J778" s="149"/>
      <c r="K778" s="149"/>
      <c r="L778" s="465"/>
      <c r="M778" s="149"/>
      <c r="N778" s="149"/>
      <c r="O778" s="397" t="str">
        <f t="shared" si="24"/>
        <v/>
      </c>
      <c r="P778" s="397" t="str">
        <f t="shared" si="25"/>
        <v/>
      </c>
      <c r="Q778" s="425"/>
    </row>
    <row r="779" hidden="1" customHeight="1" spans="1:17">
      <c r="A779" s="390">
        <v>772</v>
      </c>
      <c r="B779" s="555"/>
      <c r="C779" s="555"/>
      <c r="D779" s="556"/>
      <c r="E779" s="465"/>
      <c r="F779" s="149"/>
      <c r="G779" s="558"/>
      <c r="H779" s="557"/>
      <c r="I779" s="465"/>
      <c r="J779" s="149"/>
      <c r="K779" s="558"/>
      <c r="L779" s="465"/>
      <c r="M779" s="149"/>
      <c r="N779" s="558"/>
      <c r="O779" s="397" t="str">
        <f t="shared" si="24"/>
        <v/>
      </c>
      <c r="P779" s="397" t="str">
        <f t="shared" si="25"/>
        <v/>
      </c>
      <c r="Q779" s="425"/>
    </row>
    <row r="780" hidden="1" customHeight="1" spans="1:17">
      <c r="A780" s="390">
        <v>773</v>
      </c>
      <c r="B780" s="555"/>
      <c r="C780" s="555"/>
      <c r="D780" s="556"/>
      <c r="E780" s="465"/>
      <c r="F780" s="149"/>
      <c r="G780" s="149"/>
      <c r="H780" s="557"/>
      <c r="I780" s="465"/>
      <c r="J780" s="149"/>
      <c r="K780" s="149"/>
      <c r="L780" s="465"/>
      <c r="M780" s="149"/>
      <c r="N780" s="149"/>
      <c r="O780" s="397" t="str">
        <f t="shared" si="24"/>
        <v/>
      </c>
      <c r="P780" s="397" t="str">
        <f t="shared" si="25"/>
        <v/>
      </c>
      <c r="Q780" s="425"/>
    </row>
    <row r="781" hidden="1" customHeight="1" spans="1:17">
      <c r="A781" s="390">
        <v>774</v>
      </c>
      <c r="B781" s="555"/>
      <c r="C781" s="555"/>
      <c r="D781" s="556"/>
      <c r="E781" s="465"/>
      <c r="F781" s="558"/>
      <c r="G781" s="558"/>
      <c r="H781" s="557"/>
      <c r="I781" s="465"/>
      <c r="J781" s="558"/>
      <c r="K781" s="558"/>
      <c r="L781" s="465"/>
      <c r="M781" s="558"/>
      <c r="N781" s="558"/>
      <c r="O781" s="397" t="str">
        <f t="shared" si="24"/>
        <v/>
      </c>
      <c r="P781" s="397" t="str">
        <f t="shared" si="25"/>
        <v/>
      </c>
      <c r="Q781" s="425"/>
    </row>
    <row r="782" hidden="1" customHeight="1" spans="1:17">
      <c r="A782" s="390">
        <v>775</v>
      </c>
      <c r="B782" s="555"/>
      <c r="C782" s="555"/>
      <c r="D782" s="556"/>
      <c r="E782" s="465"/>
      <c r="F782" s="149"/>
      <c r="G782" s="558"/>
      <c r="H782" s="557"/>
      <c r="I782" s="465"/>
      <c r="J782" s="149"/>
      <c r="K782" s="558"/>
      <c r="L782" s="465"/>
      <c r="M782" s="149"/>
      <c r="N782" s="558"/>
      <c r="O782" s="397" t="str">
        <f t="shared" si="24"/>
        <v/>
      </c>
      <c r="P782" s="397" t="str">
        <f t="shared" si="25"/>
        <v/>
      </c>
      <c r="Q782" s="425"/>
    </row>
    <row r="783" hidden="1" customHeight="1" spans="1:17">
      <c r="A783" s="390">
        <v>776</v>
      </c>
      <c r="B783" s="555"/>
      <c r="C783" s="555"/>
      <c r="D783" s="556"/>
      <c r="E783" s="465"/>
      <c r="F783" s="149"/>
      <c r="G783" s="149"/>
      <c r="H783" s="557"/>
      <c r="I783" s="465"/>
      <c r="J783" s="149"/>
      <c r="K783" s="149"/>
      <c r="L783" s="465"/>
      <c r="M783" s="149"/>
      <c r="N783" s="149"/>
      <c r="O783" s="397" t="str">
        <f t="shared" si="24"/>
        <v/>
      </c>
      <c r="P783" s="397" t="str">
        <f t="shared" si="25"/>
        <v/>
      </c>
      <c r="Q783" s="425"/>
    </row>
    <row r="784" hidden="1" customHeight="1" spans="1:17">
      <c r="A784" s="390">
        <v>777</v>
      </c>
      <c r="B784" s="555"/>
      <c r="C784" s="555"/>
      <c r="D784" s="556"/>
      <c r="E784" s="465"/>
      <c r="F784" s="149"/>
      <c r="G784" s="558"/>
      <c r="H784" s="557"/>
      <c r="I784" s="465"/>
      <c r="J784" s="149"/>
      <c r="K784" s="558"/>
      <c r="L784" s="465"/>
      <c r="M784" s="149"/>
      <c r="N784" s="558"/>
      <c r="O784" s="397" t="str">
        <f t="shared" si="24"/>
        <v/>
      </c>
      <c r="P784" s="397" t="str">
        <f t="shared" si="25"/>
        <v/>
      </c>
      <c r="Q784" s="425"/>
    </row>
    <row r="785" hidden="1" customHeight="1" spans="1:17">
      <c r="A785" s="390">
        <v>778</v>
      </c>
      <c r="B785" s="555"/>
      <c r="C785" s="555"/>
      <c r="D785" s="556"/>
      <c r="E785" s="465"/>
      <c r="F785" s="149"/>
      <c r="G785" s="558"/>
      <c r="H785" s="557"/>
      <c r="I785" s="465"/>
      <c r="J785" s="149"/>
      <c r="K785" s="558"/>
      <c r="L785" s="465"/>
      <c r="M785" s="149"/>
      <c r="N785" s="558"/>
      <c r="O785" s="397" t="str">
        <f t="shared" si="24"/>
        <v/>
      </c>
      <c r="P785" s="397" t="str">
        <f t="shared" si="25"/>
        <v/>
      </c>
      <c r="Q785" s="425"/>
    </row>
    <row r="786" hidden="1" customHeight="1" spans="1:17">
      <c r="A786" s="390">
        <v>779</v>
      </c>
      <c r="B786" s="555"/>
      <c r="C786" s="555"/>
      <c r="D786" s="556"/>
      <c r="E786" s="465"/>
      <c r="F786" s="149"/>
      <c r="G786" s="558"/>
      <c r="H786" s="557"/>
      <c r="I786" s="465"/>
      <c r="J786" s="149"/>
      <c r="K786" s="558"/>
      <c r="L786" s="465"/>
      <c r="M786" s="149"/>
      <c r="N786" s="558"/>
      <c r="O786" s="397" t="str">
        <f t="shared" si="24"/>
        <v/>
      </c>
      <c r="P786" s="397" t="str">
        <f t="shared" si="25"/>
        <v/>
      </c>
      <c r="Q786" s="425"/>
    </row>
    <row r="787" hidden="1" customHeight="1" spans="1:17">
      <c r="A787" s="390">
        <v>780</v>
      </c>
      <c r="B787" s="555"/>
      <c r="C787" s="555"/>
      <c r="D787" s="556"/>
      <c r="E787" s="465"/>
      <c r="F787" s="149"/>
      <c r="G787" s="149"/>
      <c r="H787" s="557"/>
      <c r="I787" s="465"/>
      <c r="J787" s="149"/>
      <c r="K787" s="149"/>
      <c r="L787" s="465"/>
      <c r="M787" s="149"/>
      <c r="N787" s="149"/>
      <c r="O787" s="397" t="str">
        <f t="shared" si="24"/>
        <v/>
      </c>
      <c r="P787" s="397" t="str">
        <f t="shared" si="25"/>
        <v/>
      </c>
      <c r="Q787" s="425"/>
    </row>
    <row r="788" customHeight="1" spans="1:17">
      <c r="A788" s="401" t="s">
        <v>632</v>
      </c>
      <c r="B788" s="393"/>
      <c r="C788" s="393"/>
      <c r="D788" s="425"/>
      <c r="E788" s="465"/>
      <c r="F788" s="397"/>
      <c r="G788" s="403">
        <f>SUM(G8:G787)</f>
        <v>0</v>
      </c>
      <c r="H788" s="559"/>
      <c r="I788" s="453"/>
      <c r="J788" s="402"/>
      <c r="K788" s="402">
        <f>SUM(K8:K787)</f>
        <v>0</v>
      </c>
      <c r="L788" s="454"/>
      <c r="M788" s="402"/>
      <c r="N788" s="402">
        <f>SUM(N8:N787)</f>
        <v>0</v>
      </c>
      <c r="O788" s="402">
        <f>N788-K788</f>
        <v>0</v>
      </c>
      <c r="P788" s="402" t="str">
        <f>IF(K788=0,"",(N788-K788)/K788*100)</f>
        <v/>
      </c>
      <c r="Q788" s="425"/>
    </row>
    <row r="789" customHeight="1" spans="1:12">
      <c r="A789" s="406" t="e">
        <f>#REF!&amp;#REF!</f>
        <v>#REF!</v>
      </c>
      <c r="J789" s="384"/>
      <c r="K789" s="384"/>
      <c r="L789" s="384" t="e">
        <f>"评估人员："&amp;#REF!</f>
        <v>#REF!</v>
      </c>
    </row>
    <row r="790" customHeight="1" spans="1:1">
      <c r="A790" s="406" t="e">
        <f>CONCATENATE(#REF!,#REF!,#REF!,#REF!,#REF!,#REF!,#REF!)</f>
        <v>#REF!</v>
      </c>
    </row>
    <row r="791" customHeight="1" spans="2:4">
      <c r="B791" s="408" t="s">
        <v>678</v>
      </c>
      <c r="C791" s="408"/>
      <c r="D791" s="157" t="s">
        <v>679</v>
      </c>
    </row>
    <row r="792" customHeight="1" spans="4:4">
      <c r="D792" s="157" t="s">
        <v>680</v>
      </c>
    </row>
  </sheetData>
  <sheetProtection formatCells="0" formatColumns="0" formatRows="0" insertRows="0" insertColumns="0" deleteColumns="0" deleteRows="0" autoFilter="0"/>
  <mergeCells count="14">
    <mergeCell ref="A2:Q2"/>
    <mergeCell ref="A3:Q3"/>
    <mergeCell ref="E6:G6"/>
    <mergeCell ref="I6:K6"/>
    <mergeCell ref="L6:N6"/>
    <mergeCell ref="A788:B788"/>
    <mergeCell ref="A6:A7"/>
    <mergeCell ref="B6:B7"/>
    <mergeCell ref="C6:C7"/>
    <mergeCell ref="D6:D7"/>
    <mergeCell ref="H6:H7"/>
    <mergeCell ref="O6:O7"/>
    <mergeCell ref="P6:P7"/>
    <mergeCell ref="Q6:Q7"/>
  </mergeCells>
  <hyperlinks>
    <hyperlink ref="A1" location="索引目录!E19" display="返回索引页"/>
    <hyperlink ref="B1" location="'3-9存货汇总'!B7" display="返回"/>
  </hyperlinks>
  <printOptions horizontalCentered="1"/>
  <pageMargins left="0.748031496062992" right="0.748031496062992" top="0.67" bottom="0.36" header="1.02" footer="0.32"/>
  <pageSetup paperSize="9" scale="93" fitToHeight="0" orientation="landscape"/>
  <headerFooter alignWithMargins="0">
    <oddHeader>&amp;R&amp;"宋体,常规"&amp;10共&amp;"Times New Roman,常规"&amp;N&amp;"宋体,常规"页第&amp;"Times New Roman,常规"&amp;P&amp;"宋体,常规"页</oddHeader>
  </headerFooter>
  <ignoredErrors>
    <ignoredError sqref="O8:P787" unlockedFormula="1"/>
  </ignoredErrors>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3"/>
  <sheetViews>
    <sheetView workbookViewId="0">
      <selection activeCell="D56" sqref="D56"/>
    </sheetView>
  </sheetViews>
  <sheetFormatPr defaultColWidth="9" defaultRowHeight="15.75" customHeight="1"/>
  <cols>
    <col min="1" max="1" width="4.875" style="157" customWidth="1"/>
    <col min="2" max="2" width="17.25" style="157" customWidth="1"/>
    <col min="3" max="3" width="11.125" style="157" customWidth="1"/>
    <col min="4" max="4" width="6.875" style="157" hidden="1" customWidth="1" outlineLevel="1"/>
    <col min="5" max="5" width="8.125" style="157" hidden="1" customWidth="1" outlineLevel="1"/>
    <col min="6" max="6" width="13.25" style="157" hidden="1" customWidth="1" outlineLevel="1"/>
    <col min="7" max="7" width="8.875" style="157" customWidth="1" collapsed="1"/>
    <col min="8" max="8" width="10.625" style="157" customWidth="1"/>
    <col min="9" max="9" width="10.375" style="493" customWidth="1"/>
    <col min="10" max="10" width="11.75" style="157" customWidth="1"/>
    <col min="11" max="11" width="8.875" style="157" customWidth="1"/>
    <col min="12" max="12" width="10.125" style="157" customWidth="1"/>
    <col min="13" max="13" width="14.125" style="157" customWidth="1"/>
    <col min="14" max="14" width="8.875" style="157" customWidth="1"/>
    <col min="15" max="15" width="7.75" style="157" customWidth="1"/>
    <col min="16" max="16" width="11.875" style="157" customWidth="1"/>
    <col min="17" max="16384" width="9" style="157"/>
  </cols>
  <sheetData>
    <row r="1" spans="1:16">
      <c r="A1" s="158" t="s">
        <v>207</v>
      </c>
      <c r="B1" s="483" t="s">
        <v>479</v>
      </c>
      <c r="C1" s="160"/>
      <c r="D1" s="160"/>
      <c r="E1" s="160"/>
      <c r="F1" s="160"/>
      <c r="G1" s="160"/>
      <c r="H1" s="160"/>
      <c r="I1" s="160"/>
      <c r="J1" s="160"/>
      <c r="K1" s="160"/>
      <c r="L1" s="160"/>
      <c r="M1" s="160"/>
      <c r="N1" s="160"/>
      <c r="O1" s="160"/>
      <c r="P1" s="160"/>
    </row>
    <row r="2" s="154" customFormat="1" ht="30" customHeight="1" spans="1:16">
      <c r="A2" s="382" t="s">
        <v>681</v>
      </c>
      <c r="B2" s="382"/>
      <c r="C2" s="382"/>
      <c r="D2" s="382"/>
      <c r="E2" s="382"/>
      <c r="F2" s="382"/>
      <c r="G2" s="382"/>
      <c r="H2" s="382"/>
      <c r="I2" s="382"/>
      <c r="J2" s="382"/>
      <c r="K2" s="382"/>
      <c r="L2" s="382"/>
      <c r="M2" s="382"/>
      <c r="N2" s="382"/>
      <c r="O2" s="382"/>
      <c r="P2" s="382"/>
    </row>
    <row r="3" ht="14.1" customHeight="1" spans="1:16">
      <c r="A3" s="383" t="e">
        <f>CONCATENATE(#REF!,#REF!,#REF!,#REF!,#REF!,#REF!,#REF!)</f>
        <v>#REF!</v>
      </c>
      <c r="B3" s="383"/>
      <c r="C3" s="383"/>
      <c r="D3" s="383"/>
      <c r="E3" s="383"/>
      <c r="F3" s="383"/>
      <c r="G3" s="383"/>
      <c r="H3" s="383"/>
      <c r="I3" s="383"/>
      <c r="J3" s="383"/>
      <c r="K3" s="383"/>
      <c r="L3" s="383"/>
      <c r="M3" s="383"/>
      <c r="N3" s="383"/>
      <c r="O3" s="383"/>
      <c r="P3" s="383"/>
    </row>
    <row r="4" ht="14.1" customHeight="1" spans="1:16">
      <c r="A4" s="383"/>
      <c r="B4" s="383"/>
      <c r="C4" s="383"/>
      <c r="D4" s="383"/>
      <c r="E4" s="383"/>
      <c r="F4" s="383"/>
      <c r="G4" s="383"/>
      <c r="H4" s="383"/>
      <c r="I4" s="470"/>
      <c r="J4" s="470"/>
      <c r="K4" s="470"/>
      <c r="L4" s="470"/>
      <c r="M4" s="470"/>
      <c r="N4" s="470"/>
      <c r="O4" s="470"/>
      <c r="P4" s="471" t="s">
        <v>682</v>
      </c>
    </row>
    <row r="5" customHeight="1" spans="1:16">
      <c r="A5" s="384" t="e">
        <f>#REF!&amp;#REF!</f>
        <v>#REF!</v>
      </c>
      <c r="P5" s="408" t="s">
        <v>236</v>
      </c>
    </row>
    <row r="6" s="379" customFormat="1" customHeight="1" spans="1:16">
      <c r="A6" s="386" t="s">
        <v>312</v>
      </c>
      <c r="B6" s="386" t="s">
        <v>667</v>
      </c>
      <c r="C6" s="458" t="s">
        <v>668</v>
      </c>
      <c r="D6" s="401" t="s">
        <v>483</v>
      </c>
      <c r="E6" s="388"/>
      <c r="F6" s="545"/>
      <c r="G6" s="472" t="s">
        <v>677</v>
      </c>
      <c r="H6" s="401" t="s">
        <v>346</v>
      </c>
      <c r="I6" s="388"/>
      <c r="J6" s="393"/>
      <c r="K6" s="401" t="s">
        <v>484</v>
      </c>
      <c r="L6" s="388"/>
      <c r="M6" s="393"/>
      <c r="N6" s="386" t="s">
        <v>485</v>
      </c>
      <c r="O6" s="386" t="s">
        <v>555</v>
      </c>
      <c r="P6" s="386" t="s">
        <v>340</v>
      </c>
    </row>
    <row r="7" s="379" customFormat="1" customHeight="1" spans="1:16">
      <c r="A7" s="391"/>
      <c r="B7" s="391"/>
      <c r="C7" s="546"/>
      <c r="D7" s="385" t="s">
        <v>669</v>
      </c>
      <c r="E7" s="385" t="s">
        <v>670</v>
      </c>
      <c r="F7" s="392" t="s">
        <v>280</v>
      </c>
      <c r="G7" s="547"/>
      <c r="H7" s="385" t="s">
        <v>669</v>
      </c>
      <c r="I7" s="385" t="s">
        <v>670</v>
      </c>
      <c r="J7" s="385" t="s">
        <v>280</v>
      </c>
      <c r="K7" s="386" t="s">
        <v>671</v>
      </c>
      <c r="L7" s="385" t="s">
        <v>672</v>
      </c>
      <c r="M7" s="385" t="s">
        <v>280</v>
      </c>
      <c r="N7" s="391"/>
      <c r="O7" s="391"/>
      <c r="P7" s="391"/>
    </row>
    <row r="8" s="481" customFormat="1" customHeight="1" spans="1:16">
      <c r="A8" s="418"/>
      <c r="B8" s="421"/>
      <c r="C8" s="464"/>
      <c r="D8" s="465"/>
      <c r="E8" s="397" t="str">
        <f t="shared" ref="E8:E26" si="0">IF(D8=0,"",F8/D8)</f>
        <v/>
      </c>
      <c r="F8" s="398"/>
      <c r="G8" s="548"/>
      <c r="H8" s="549"/>
      <c r="I8" s="397" t="str">
        <f>IF(H8=0,"",J8/H8)</f>
        <v/>
      </c>
      <c r="J8" s="479"/>
      <c r="K8" s="465"/>
      <c r="L8" s="397"/>
      <c r="M8" s="397"/>
      <c r="N8" s="397" t="str">
        <f>IF(J8=0,"",(M8-J8))</f>
        <v/>
      </c>
      <c r="O8" s="397" t="str">
        <f>IF(J8=0,"",(M8-J8)/J8*100)</f>
        <v/>
      </c>
      <c r="P8" s="468"/>
    </row>
    <row r="9" customHeight="1" spans="1:16">
      <c r="A9" s="390"/>
      <c r="B9" s="550"/>
      <c r="C9" s="425"/>
      <c r="D9" s="465"/>
      <c r="E9" s="397" t="str">
        <f t="shared" si="0"/>
        <v/>
      </c>
      <c r="F9" s="398"/>
      <c r="G9" s="548"/>
      <c r="H9" s="551"/>
      <c r="I9" s="397" t="str">
        <f t="shared" ref="I9:I26" si="1">IF(H9=0,"",J9/H9)</f>
        <v/>
      </c>
      <c r="J9" s="469"/>
      <c r="K9" s="465"/>
      <c r="L9" s="397"/>
      <c r="M9" s="397"/>
      <c r="N9" s="397" t="str">
        <f t="shared" ref="N9:N27" si="2">IF(J9=0,"",(M9-J9))</f>
        <v/>
      </c>
      <c r="O9" s="397" t="str">
        <f t="shared" ref="O9:O28" si="3">IF(J9=0,"",(M9-J9)/J9*100)</f>
        <v/>
      </c>
      <c r="P9" s="468"/>
    </row>
    <row r="10" customHeight="1" spans="1:16">
      <c r="A10" s="390"/>
      <c r="B10" s="468"/>
      <c r="C10" s="425"/>
      <c r="D10" s="465"/>
      <c r="E10" s="397" t="str">
        <f t="shared" si="0"/>
        <v/>
      </c>
      <c r="F10" s="398"/>
      <c r="G10" s="548"/>
      <c r="H10" s="551"/>
      <c r="I10" s="397" t="str">
        <f t="shared" si="1"/>
        <v/>
      </c>
      <c r="J10" s="469"/>
      <c r="K10" s="465"/>
      <c r="L10" s="397"/>
      <c r="M10" s="397"/>
      <c r="N10" s="397" t="str">
        <f t="shared" si="2"/>
        <v/>
      </c>
      <c r="O10" s="397" t="str">
        <f t="shared" si="3"/>
        <v/>
      </c>
      <c r="P10" s="468"/>
    </row>
    <row r="11" customHeight="1" spans="1:16">
      <c r="A11" s="390"/>
      <c r="B11" s="468"/>
      <c r="C11" s="425"/>
      <c r="D11" s="465"/>
      <c r="E11" s="397" t="str">
        <f t="shared" si="0"/>
        <v/>
      </c>
      <c r="F11" s="398"/>
      <c r="G11" s="548"/>
      <c r="H11" s="551"/>
      <c r="I11" s="397" t="str">
        <f t="shared" si="1"/>
        <v/>
      </c>
      <c r="J11" s="469"/>
      <c r="K11" s="465"/>
      <c r="L11" s="397"/>
      <c r="M11" s="397"/>
      <c r="N11" s="397" t="str">
        <f t="shared" si="2"/>
        <v/>
      </c>
      <c r="O11" s="397" t="str">
        <f t="shared" si="3"/>
        <v/>
      </c>
      <c r="P11" s="468"/>
    </row>
    <row r="12" customHeight="1" spans="1:16">
      <c r="A12" s="390"/>
      <c r="B12" s="468"/>
      <c r="C12" s="425"/>
      <c r="D12" s="465"/>
      <c r="E12" s="397" t="str">
        <f t="shared" si="0"/>
        <v/>
      </c>
      <c r="F12" s="398"/>
      <c r="G12" s="548"/>
      <c r="H12" s="551"/>
      <c r="I12" s="397" t="str">
        <f t="shared" si="1"/>
        <v/>
      </c>
      <c r="J12" s="469"/>
      <c r="K12" s="465"/>
      <c r="L12" s="397"/>
      <c r="M12" s="397"/>
      <c r="N12" s="397" t="str">
        <f t="shared" si="2"/>
        <v/>
      </c>
      <c r="O12" s="397" t="str">
        <f t="shared" si="3"/>
        <v/>
      </c>
      <c r="P12" s="468"/>
    </row>
    <row r="13" customHeight="1" spans="1:16">
      <c r="A13" s="390"/>
      <c r="B13" s="468"/>
      <c r="C13" s="425"/>
      <c r="D13" s="465"/>
      <c r="E13" s="397" t="str">
        <f t="shared" si="0"/>
        <v/>
      </c>
      <c r="F13" s="398"/>
      <c r="G13" s="548"/>
      <c r="H13" s="551"/>
      <c r="I13" s="397" t="str">
        <f t="shared" si="1"/>
        <v/>
      </c>
      <c r="J13" s="469"/>
      <c r="K13" s="465"/>
      <c r="L13" s="397"/>
      <c r="M13" s="397"/>
      <c r="N13" s="397" t="str">
        <f t="shared" si="2"/>
        <v/>
      </c>
      <c r="O13" s="397" t="str">
        <f t="shared" si="3"/>
        <v/>
      </c>
      <c r="P13" s="468"/>
    </row>
    <row r="14" customHeight="1" spans="1:16">
      <c r="A14" s="390"/>
      <c r="B14" s="468"/>
      <c r="C14" s="425"/>
      <c r="D14" s="465"/>
      <c r="E14" s="397" t="str">
        <f t="shared" si="0"/>
        <v/>
      </c>
      <c r="F14" s="398"/>
      <c r="G14" s="548"/>
      <c r="H14" s="551"/>
      <c r="I14" s="397" t="str">
        <f t="shared" si="1"/>
        <v/>
      </c>
      <c r="J14" s="469"/>
      <c r="K14" s="465"/>
      <c r="L14" s="397"/>
      <c r="M14" s="397"/>
      <c r="N14" s="397" t="str">
        <f t="shared" si="2"/>
        <v/>
      </c>
      <c r="O14" s="397" t="str">
        <f t="shared" si="3"/>
        <v/>
      </c>
      <c r="P14" s="468"/>
    </row>
    <row r="15" customHeight="1" spans="1:16">
      <c r="A15" s="390"/>
      <c r="B15" s="550"/>
      <c r="C15" s="425"/>
      <c r="D15" s="465"/>
      <c r="E15" s="397" t="str">
        <f t="shared" si="0"/>
        <v/>
      </c>
      <c r="F15" s="398"/>
      <c r="G15" s="548"/>
      <c r="H15" s="551"/>
      <c r="I15" s="397" t="str">
        <f t="shared" si="1"/>
        <v/>
      </c>
      <c r="J15" s="469"/>
      <c r="K15" s="465"/>
      <c r="L15" s="397"/>
      <c r="M15" s="397"/>
      <c r="N15" s="397" t="str">
        <f t="shared" si="2"/>
        <v/>
      </c>
      <c r="O15" s="397" t="str">
        <f t="shared" si="3"/>
        <v/>
      </c>
      <c r="P15" s="468"/>
    </row>
    <row r="16" customHeight="1" spans="1:16">
      <c r="A16" s="390"/>
      <c r="B16" s="550"/>
      <c r="C16" s="425"/>
      <c r="D16" s="465"/>
      <c r="E16" s="397" t="str">
        <f t="shared" si="0"/>
        <v/>
      </c>
      <c r="F16" s="398"/>
      <c r="G16" s="548"/>
      <c r="H16" s="551"/>
      <c r="I16" s="397" t="str">
        <f t="shared" si="1"/>
        <v/>
      </c>
      <c r="J16" s="469"/>
      <c r="K16" s="465"/>
      <c r="L16" s="397"/>
      <c r="M16" s="397"/>
      <c r="N16" s="397" t="str">
        <f t="shared" si="2"/>
        <v/>
      </c>
      <c r="O16" s="397" t="str">
        <f t="shared" si="3"/>
        <v/>
      </c>
      <c r="P16" s="468"/>
    </row>
    <row r="17" customHeight="1" spans="1:16">
      <c r="A17" s="390"/>
      <c r="B17" s="468"/>
      <c r="C17" s="425"/>
      <c r="D17" s="465"/>
      <c r="E17" s="397" t="str">
        <f t="shared" si="0"/>
        <v/>
      </c>
      <c r="F17" s="398"/>
      <c r="G17" s="548"/>
      <c r="H17" s="551"/>
      <c r="I17" s="397" t="str">
        <f t="shared" si="1"/>
        <v/>
      </c>
      <c r="J17" s="469"/>
      <c r="K17" s="465"/>
      <c r="L17" s="397"/>
      <c r="M17" s="397"/>
      <c r="N17" s="397" t="str">
        <f t="shared" si="2"/>
        <v/>
      </c>
      <c r="O17" s="397" t="str">
        <f t="shared" si="3"/>
        <v/>
      </c>
      <c r="P17" s="468"/>
    </row>
    <row r="18" customHeight="1" spans="1:16">
      <c r="A18" s="390"/>
      <c r="B18" s="468"/>
      <c r="C18" s="425"/>
      <c r="D18" s="465"/>
      <c r="E18" s="397" t="str">
        <f t="shared" si="0"/>
        <v/>
      </c>
      <c r="F18" s="398"/>
      <c r="G18" s="548"/>
      <c r="H18" s="551"/>
      <c r="I18" s="397" t="str">
        <f t="shared" si="1"/>
        <v/>
      </c>
      <c r="J18" s="469"/>
      <c r="K18" s="465"/>
      <c r="L18" s="397"/>
      <c r="M18" s="397"/>
      <c r="N18" s="397" t="str">
        <f t="shared" si="2"/>
        <v/>
      </c>
      <c r="O18" s="397" t="str">
        <f t="shared" si="3"/>
        <v/>
      </c>
      <c r="P18" s="468"/>
    </row>
    <row r="19" customHeight="1" spans="1:16">
      <c r="A19" s="390"/>
      <c r="B19" s="468"/>
      <c r="C19" s="425"/>
      <c r="D19" s="465"/>
      <c r="E19" s="397" t="str">
        <f t="shared" si="0"/>
        <v/>
      </c>
      <c r="F19" s="398"/>
      <c r="G19" s="548"/>
      <c r="H19" s="551"/>
      <c r="I19" s="397" t="str">
        <f t="shared" si="1"/>
        <v/>
      </c>
      <c r="J19" s="469"/>
      <c r="K19" s="465"/>
      <c r="L19" s="397"/>
      <c r="M19" s="397"/>
      <c r="N19" s="397" t="str">
        <f t="shared" si="2"/>
        <v/>
      </c>
      <c r="O19" s="397" t="str">
        <f t="shared" si="3"/>
        <v/>
      </c>
      <c r="P19" s="468"/>
    </row>
    <row r="20" customHeight="1" spans="1:16">
      <c r="A20" s="390"/>
      <c r="B20" s="468"/>
      <c r="C20" s="425"/>
      <c r="D20" s="465"/>
      <c r="E20" s="397" t="str">
        <f t="shared" si="0"/>
        <v/>
      </c>
      <c r="F20" s="398"/>
      <c r="G20" s="548"/>
      <c r="H20" s="551"/>
      <c r="I20" s="397" t="str">
        <f t="shared" si="1"/>
        <v/>
      </c>
      <c r="J20" s="469"/>
      <c r="K20" s="465"/>
      <c r="L20" s="397"/>
      <c r="M20" s="397"/>
      <c r="N20" s="397" t="str">
        <f t="shared" si="2"/>
        <v/>
      </c>
      <c r="O20" s="397" t="str">
        <f t="shared" si="3"/>
        <v/>
      </c>
      <c r="P20" s="468"/>
    </row>
    <row r="21" customHeight="1" spans="1:16">
      <c r="A21" s="390"/>
      <c r="B21" s="468"/>
      <c r="C21" s="425"/>
      <c r="D21" s="465"/>
      <c r="E21" s="397" t="str">
        <f t="shared" si="0"/>
        <v/>
      </c>
      <c r="F21" s="398"/>
      <c r="G21" s="548"/>
      <c r="H21" s="551"/>
      <c r="I21" s="397" t="str">
        <f t="shared" si="1"/>
        <v/>
      </c>
      <c r="J21" s="469"/>
      <c r="K21" s="465"/>
      <c r="L21" s="397"/>
      <c r="M21" s="397"/>
      <c r="N21" s="397" t="str">
        <f t="shared" si="2"/>
        <v/>
      </c>
      <c r="O21" s="397" t="str">
        <f t="shared" si="3"/>
        <v/>
      </c>
      <c r="P21" s="468"/>
    </row>
    <row r="22" customHeight="1" spans="1:16">
      <c r="A22" s="390"/>
      <c r="B22" s="468"/>
      <c r="C22" s="425"/>
      <c r="D22" s="465"/>
      <c r="E22" s="397" t="str">
        <f t="shared" si="0"/>
        <v/>
      </c>
      <c r="F22" s="398"/>
      <c r="G22" s="548"/>
      <c r="H22" s="551"/>
      <c r="I22" s="397" t="str">
        <f t="shared" si="1"/>
        <v/>
      </c>
      <c r="J22" s="469"/>
      <c r="K22" s="465"/>
      <c r="L22" s="397"/>
      <c r="M22" s="397"/>
      <c r="N22" s="397" t="str">
        <f t="shared" si="2"/>
        <v/>
      </c>
      <c r="O22" s="397" t="str">
        <f t="shared" si="3"/>
        <v/>
      </c>
      <c r="P22" s="468"/>
    </row>
    <row r="23" customHeight="1" spans="1:16">
      <c r="A23" s="390"/>
      <c r="B23" s="550"/>
      <c r="C23" s="425"/>
      <c r="D23" s="465"/>
      <c r="E23" s="397" t="str">
        <f t="shared" si="0"/>
        <v/>
      </c>
      <c r="F23" s="398"/>
      <c r="G23" s="548"/>
      <c r="H23" s="551"/>
      <c r="I23" s="397" t="str">
        <f t="shared" si="1"/>
        <v/>
      </c>
      <c r="J23" s="469"/>
      <c r="K23" s="465"/>
      <c r="L23" s="397"/>
      <c r="M23" s="397"/>
      <c r="N23" s="397" t="str">
        <f t="shared" si="2"/>
        <v/>
      </c>
      <c r="O23" s="397" t="str">
        <f t="shared" si="3"/>
        <v/>
      </c>
      <c r="P23" s="468"/>
    </row>
    <row r="24" customHeight="1" spans="1:16">
      <c r="A24" s="390"/>
      <c r="B24" s="550"/>
      <c r="C24" s="425"/>
      <c r="D24" s="465"/>
      <c r="E24" s="397" t="str">
        <f t="shared" si="0"/>
        <v/>
      </c>
      <c r="F24" s="398"/>
      <c r="G24" s="548"/>
      <c r="H24" s="551"/>
      <c r="I24" s="397" t="str">
        <f t="shared" si="1"/>
        <v/>
      </c>
      <c r="J24" s="469"/>
      <c r="K24" s="465"/>
      <c r="L24" s="397"/>
      <c r="M24" s="397"/>
      <c r="N24" s="397" t="str">
        <f t="shared" si="2"/>
        <v/>
      </c>
      <c r="O24" s="397" t="str">
        <f t="shared" si="3"/>
        <v/>
      </c>
      <c r="P24" s="468"/>
    </row>
    <row r="25" customHeight="1" spans="1:16">
      <c r="A25" s="390"/>
      <c r="B25" s="468"/>
      <c r="C25" s="425"/>
      <c r="D25" s="465"/>
      <c r="E25" s="397" t="str">
        <f t="shared" si="0"/>
        <v/>
      </c>
      <c r="F25" s="398"/>
      <c r="G25" s="548"/>
      <c r="H25" s="551"/>
      <c r="I25" s="397" t="str">
        <f t="shared" si="1"/>
        <v/>
      </c>
      <c r="J25" s="469"/>
      <c r="K25" s="465"/>
      <c r="L25" s="397"/>
      <c r="M25" s="397"/>
      <c r="N25" s="397" t="str">
        <f t="shared" si="2"/>
        <v/>
      </c>
      <c r="O25" s="397" t="str">
        <f t="shared" si="3"/>
        <v/>
      </c>
      <c r="P25" s="468"/>
    </row>
    <row r="26" customHeight="1" spans="1:16">
      <c r="A26" s="390"/>
      <c r="B26" s="468"/>
      <c r="C26" s="425"/>
      <c r="D26" s="465"/>
      <c r="E26" s="397" t="str">
        <f t="shared" si="0"/>
        <v/>
      </c>
      <c r="F26" s="398"/>
      <c r="G26" s="548"/>
      <c r="H26" s="551"/>
      <c r="I26" s="397" t="str">
        <f t="shared" si="1"/>
        <v/>
      </c>
      <c r="J26" s="469"/>
      <c r="K26" s="465"/>
      <c r="L26" s="397"/>
      <c r="M26" s="397"/>
      <c r="N26" s="397" t="str">
        <f t="shared" si="2"/>
        <v/>
      </c>
      <c r="O26" s="397" t="str">
        <f t="shared" si="3"/>
        <v/>
      </c>
      <c r="P26" s="468"/>
    </row>
    <row r="27" customHeight="1" spans="1:16">
      <c r="A27" s="390"/>
      <c r="B27" s="468"/>
      <c r="C27" s="425"/>
      <c r="D27" s="465"/>
      <c r="E27" s="469"/>
      <c r="F27" s="398"/>
      <c r="G27" s="548"/>
      <c r="H27" s="551"/>
      <c r="I27" s="469"/>
      <c r="J27" s="469"/>
      <c r="K27" s="465"/>
      <c r="L27" s="397"/>
      <c r="M27" s="397"/>
      <c r="N27" s="397" t="str">
        <f t="shared" si="2"/>
        <v/>
      </c>
      <c r="O27" s="397" t="str">
        <f t="shared" si="3"/>
        <v/>
      </c>
      <c r="P27" s="468"/>
    </row>
    <row r="28" customHeight="1" spans="1:16">
      <c r="A28" s="401" t="s">
        <v>632</v>
      </c>
      <c r="B28" s="393"/>
      <c r="C28" s="425"/>
      <c r="D28" s="465"/>
      <c r="E28" s="397"/>
      <c r="F28" s="403">
        <f>SUM(F8:F27)</f>
        <v>0</v>
      </c>
      <c r="G28" s="552"/>
      <c r="H28" s="454"/>
      <c r="I28" s="402"/>
      <c r="J28" s="402">
        <f>SUM(J8:J27)</f>
        <v>0</v>
      </c>
      <c r="K28" s="454"/>
      <c r="L28" s="402"/>
      <c r="M28" s="402">
        <f>SUM(M8:M27)</f>
        <v>0</v>
      </c>
      <c r="N28" s="402">
        <f>M28-J28</f>
        <v>0</v>
      </c>
      <c r="O28" s="402" t="str">
        <f t="shared" si="3"/>
        <v/>
      </c>
      <c r="P28" s="468"/>
    </row>
    <row r="29" customHeight="1" spans="1:16">
      <c r="A29" s="406" t="e">
        <f>#REF!&amp;#REF!</f>
        <v>#REF!</v>
      </c>
      <c r="H29" s="493"/>
      <c r="I29" s="384"/>
      <c r="J29" s="384"/>
      <c r="K29" s="384" t="e">
        <f>"评估人员："&amp;#REF!</f>
        <v>#REF!</v>
      </c>
      <c r="P29" s="480"/>
    </row>
    <row r="30" customHeight="1" spans="1:16">
      <c r="A30" s="406" t="e">
        <f>CONCATENATE(#REF!,#REF!,#REF!,#REF!,#REF!,#REF!,#REF!)</f>
        <v>#REF!</v>
      </c>
      <c r="H30" s="493"/>
      <c r="J30" s="493"/>
      <c r="P30" s="480"/>
    </row>
    <row r="31" customHeight="1" spans="1:16">
      <c r="A31" s="379"/>
      <c r="B31" s="408" t="s">
        <v>678</v>
      </c>
      <c r="C31" s="157" t="s">
        <v>679</v>
      </c>
      <c r="H31" s="493"/>
      <c r="J31" s="493"/>
      <c r="P31" s="480"/>
    </row>
    <row r="32" customHeight="1" spans="1:16">
      <c r="A32" s="379"/>
      <c r="C32" s="157" t="s">
        <v>680</v>
      </c>
      <c r="H32" s="493"/>
      <c r="J32" s="493"/>
      <c r="P32" s="480"/>
    </row>
    <row r="33" customHeight="1" spans="16:16">
      <c r="P33" s="480"/>
    </row>
  </sheetData>
  <sheetProtection formatCells="0" formatColumns="0" formatRows="0" insertRows="0" insertColumns="0" deleteColumns="0" deleteRows="0" autoFilter="0"/>
  <mergeCells count="13">
    <mergeCell ref="A2:P2"/>
    <mergeCell ref="A3:P3"/>
    <mergeCell ref="D6:F6"/>
    <mergeCell ref="H6:J6"/>
    <mergeCell ref="K6:M6"/>
    <mergeCell ref="A28:B28"/>
    <mergeCell ref="A6:A7"/>
    <mergeCell ref="B6:B7"/>
    <mergeCell ref="C6:C7"/>
    <mergeCell ref="G6:G7"/>
    <mergeCell ref="N6:N7"/>
    <mergeCell ref="O6:O7"/>
    <mergeCell ref="P6:P7"/>
  </mergeCells>
  <hyperlinks>
    <hyperlink ref="A1" location="索引目录!E20" display="返回索引页"/>
    <hyperlink ref="B1" location="'3-9存货汇总'!B8" display="返回"/>
  </hyperlinks>
  <printOptions horizontalCentered="1"/>
  <pageMargins left="0.748031496062992" right="0.748031496062992" top="0.905511811023622" bottom="0.826771653543307" header="1.22047244094488" footer="0.511811023622047"/>
  <pageSetup paperSize="9" scale="74"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0"/>
  <sheetViews>
    <sheetView workbookViewId="0">
      <selection activeCell="D56" sqref="D56"/>
    </sheetView>
  </sheetViews>
  <sheetFormatPr defaultColWidth="9" defaultRowHeight="15.75" customHeight="1"/>
  <cols>
    <col min="1" max="1" width="5.75" style="21" customWidth="1"/>
    <col min="2" max="2" width="15.625" style="21" customWidth="1"/>
    <col min="3" max="3" width="16" style="21" customWidth="1"/>
    <col min="4" max="4" width="5.125" style="21" customWidth="1"/>
    <col min="5" max="5" width="9" style="21" hidden="1" customWidth="1" outlineLevel="1"/>
    <col min="6" max="6" width="9" style="529" hidden="1" customWidth="1" outlineLevel="1"/>
    <col min="7" max="7" width="12.75" style="529" hidden="1" customWidth="1" outlineLevel="1"/>
    <col min="8" max="8" width="10.25" style="529" customWidth="1" collapsed="1"/>
    <col min="9" max="9" width="6.875" style="529" customWidth="1"/>
    <col min="10" max="10" width="13.125" style="529" customWidth="1"/>
    <col min="11" max="11" width="7.25" style="21" customWidth="1"/>
    <col min="12" max="12" width="8.5" style="529" customWidth="1"/>
    <col min="13" max="13" width="12.25" style="529" customWidth="1"/>
    <col min="14" max="14" width="8.75" style="529" customWidth="1"/>
    <col min="15" max="15" width="7" style="529" customWidth="1"/>
    <col min="16" max="16" width="8" style="21" customWidth="1"/>
    <col min="17" max="16384" width="9" style="21"/>
  </cols>
  <sheetData>
    <row r="1" spans="1:16">
      <c r="A1" s="58" t="s">
        <v>207</v>
      </c>
      <c r="B1" s="452" t="s">
        <v>479</v>
      </c>
      <c r="C1" s="57"/>
      <c r="D1" s="57"/>
      <c r="E1" s="57"/>
      <c r="F1" s="57"/>
      <c r="G1" s="57"/>
      <c r="H1" s="57"/>
      <c r="I1" s="57"/>
      <c r="J1" s="57"/>
      <c r="K1" s="57"/>
      <c r="L1" s="57"/>
      <c r="M1" s="57"/>
      <c r="N1" s="57"/>
      <c r="O1" s="57"/>
      <c r="P1" s="57"/>
    </row>
    <row r="2" s="56" customFormat="1" ht="30" customHeight="1" spans="1:16">
      <c r="A2" s="61" t="s">
        <v>683</v>
      </c>
      <c r="B2" s="81"/>
      <c r="C2" s="81"/>
      <c r="D2" s="81"/>
      <c r="E2" s="81"/>
      <c r="F2" s="81"/>
      <c r="G2" s="81"/>
      <c r="H2" s="81"/>
      <c r="I2" s="81"/>
      <c r="J2" s="81"/>
      <c r="K2" s="81"/>
      <c r="L2" s="81"/>
      <c r="M2" s="81"/>
      <c r="N2" s="81"/>
      <c r="O2" s="81"/>
      <c r="P2" s="81"/>
    </row>
    <row r="3" ht="14.1" customHeight="1" spans="1:16">
      <c r="A3" s="63" t="e">
        <f>CONCATENATE(#REF!,#REF!,#REF!,#REF!,#REF!,#REF!,#REF!)</f>
        <v>#REF!</v>
      </c>
      <c r="B3" s="63"/>
      <c r="C3" s="63"/>
      <c r="D3" s="63"/>
      <c r="E3" s="63"/>
      <c r="F3" s="63"/>
      <c r="G3" s="63"/>
      <c r="H3" s="63"/>
      <c r="I3" s="63"/>
      <c r="J3" s="64"/>
      <c r="K3" s="64"/>
      <c r="L3" s="64"/>
      <c r="M3" s="64"/>
      <c r="N3" s="64"/>
      <c r="O3" s="64"/>
      <c r="P3" s="64"/>
    </row>
    <row r="4" ht="14.1" customHeight="1" spans="1:16">
      <c r="A4" s="63"/>
      <c r="B4" s="63"/>
      <c r="C4" s="63"/>
      <c r="D4" s="63"/>
      <c r="E4" s="63"/>
      <c r="F4" s="63"/>
      <c r="G4" s="63"/>
      <c r="H4" s="63"/>
      <c r="I4" s="63"/>
      <c r="J4" s="64"/>
      <c r="K4" s="64"/>
      <c r="L4" s="64"/>
      <c r="M4" s="64"/>
      <c r="N4" s="64"/>
      <c r="O4" s="64"/>
      <c r="P4" s="65" t="s">
        <v>684</v>
      </c>
    </row>
    <row r="5" customHeight="1" spans="1:16">
      <c r="A5" s="66" t="e">
        <f>#REF!&amp;#REF!</f>
        <v>#REF!</v>
      </c>
      <c r="P5" s="67" t="s">
        <v>236</v>
      </c>
    </row>
    <row r="6" s="57" customFormat="1" customHeight="1" spans="1:16">
      <c r="A6" s="68" t="s">
        <v>312</v>
      </c>
      <c r="B6" s="68" t="s">
        <v>667</v>
      </c>
      <c r="C6" s="68" t="s">
        <v>685</v>
      </c>
      <c r="D6" s="238" t="s">
        <v>668</v>
      </c>
      <c r="E6" s="68" t="s">
        <v>483</v>
      </c>
      <c r="F6" s="71"/>
      <c r="G6" s="86"/>
      <c r="H6" s="87" t="s">
        <v>346</v>
      </c>
      <c r="I6" s="87"/>
      <c r="J6" s="90"/>
      <c r="K6" s="537" t="s">
        <v>484</v>
      </c>
      <c r="L6" s="538"/>
      <c r="M6" s="539"/>
      <c r="N6" s="540" t="s">
        <v>686</v>
      </c>
      <c r="O6" s="530" t="s">
        <v>555</v>
      </c>
      <c r="P6" s="68" t="s">
        <v>340</v>
      </c>
    </row>
    <row r="7" s="57" customFormat="1" customHeight="1" spans="1:16">
      <c r="A7" s="71"/>
      <c r="B7" s="71"/>
      <c r="C7" s="71"/>
      <c r="D7" s="254"/>
      <c r="E7" s="68" t="s">
        <v>669</v>
      </c>
      <c r="F7" s="530" t="s">
        <v>670</v>
      </c>
      <c r="G7" s="531" t="s">
        <v>280</v>
      </c>
      <c r="H7" s="88" t="s">
        <v>669</v>
      </c>
      <c r="I7" s="68" t="s">
        <v>670</v>
      </c>
      <c r="J7" s="68" t="s">
        <v>280</v>
      </c>
      <c r="K7" s="541" t="s">
        <v>671</v>
      </c>
      <c r="L7" s="530" t="s">
        <v>672</v>
      </c>
      <c r="M7" s="530" t="s">
        <v>280</v>
      </c>
      <c r="N7" s="542"/>
      <c r="O7" s="543"/>
      <c r="P7" s="71"/>
    </row>
    <row r="8" customHeight="1" spans="1:16">
      <c r="A8" s="135"/>
      <c r="B8" s="532"/>
      <c r="C8" s="532"/>
      <c r="D8" s="533"/>
      <c r="E8" s="244"/>
      <c r="F8" s="75" t="str">
        <f>IF(E8=0,"",G8/E8)</f>
        <v/>
      </c>
      <c r="G8" s="74"/>
      <c r="H8" s="534"/>
      <c r="I8" s="75"/>
      <c r="J8" s="544"/>
      <c r="K8" s="244"/>
      <c r="L8" s="75"/>
      <c r="M8" s="75"/>
      <c r="N8" s="75" t="str">
        <f>IF(J8=0,"",(M8-J8))</f>
        <v/>
      </c>
      <c r="O8" s="75" t="str">
        <f>IF(J8=0,"",(M8-J8)/J8*100)</f>
        <v/>
      </c>
      <c r="P8" s="72"/>
    </row>
    <row r="9" customHeight="1" spans="1:16">
      <c r="A9" s="71"/>
      <c r="B9" s="134"/>
      <c r="C9" s="532"/>
      <c r="D9" s="35"/>
      <c r="E9" s="244"/>
      <c r="F9" s="75" t="str">
        <f t="shared" ref="F9:F26" si="0">IF(E9=0,"",G9/E9)</f>
        <v/>
      </c>
      <c r="G9" s="74"/>
      <c r="H9" s="535"/>
      <c r="I9" s="75" t="str">
        <f t="shared" ref="I9:I26" si="1">IF(H9=0,"",J9/H9)</f>
        <v/>
      </c>
      <c r="J9" s="536"/>
      <c r="K9" s="244"/>
      <c r="L9" s="75"/>
      <c r="M9" s="75"/>
      <c r="N9" s="75" t="str">
        <f t="shared" ref="N9:N27" si="2">IF(J9=0,"",(M9-J9))</f>
        <v/>
      </c>
      <c r="O9" s="75" t="str">
        <f t="shared" ref="O9:O28" si="3">IF(J9=0,"",(M9-J9)/J9*100)</f>
        <v/>
      </c>
      <c r="P9" s="72"/>
    </row>
    <row r="10" customHeight="1" spans="1:16">
      <c r="A10" s="71"/>
      <c r="B10" s="72"/>
      <c r="C10" s="532"/>
      <c r="D10" s="35"/>
      <c r="E10" s="244"/>
      <c r="F10" s="75" t="str">
        <f t="shared" si="0"/>
        <v/>
      </c>
      <c r="G10" s="74"/>
      <c r="H10" s="535"/>
      <c r="I10" s="75" t="str">
        <f t="shared" si="1"/>
        <v/>
      </c>
      <c r="J10" s="536"/>
      <c r="K10" s="244"/>
      <c r="L10" s="75"/>
      <c r="M10" s="75"/>
      <c r="N10" s="75" t="str">
        <f t="shared" si="2"/>
        <v/>
      </c>
      <c r="O10" s="75" t="str">
        <f t="shared" si="3"/>
        <v/>
      </c>
      <c r="P10" s="72"/>
    </row>
    <row r="11" customHeight="1" spans="1:16">
      <c r="A11" s="71"/>
      <c r="B11" s="72"/>
      <c r="C11" s="532"/>
      <c r="D11" s="35"/>
      <c r="E11" s="244"/>
      <c r="F11" s="75" t="str">
        <f t="shared" si="0"/>
        <v/>
      </c>
      <c r="G11" s="74"/>
      <c r="H11" s="535"/>
      <c r="I11" s="75" t="str">
        <f t="shared" si="1"/>
        <v/>
      </c>
      <c r="J11" s="536"/>
      <c r="K11" s="244"/>
      <c r="L11" s="75"/>
      <c r="M11" s="75"/>
      <c r="N11" s="75" t="str">
        <f t="shared" si="2"/>
        <v/>
      </c>
      <c r="O11" s="75" t="str">
        <f t="shared" si="3"/>
        <v/>
      </c>
      <c r="P11" s="72"/>
    </row>
    <row r="12" customHeight="1" spans="1:16">
      <c r="A12" s="71"/>
      <c r="B12" s="72"/>
      <c r="C12" s="532"/>
      <c r="D12" s="35"/>
      <c r="E12" s="244"/>
      <c r="F12" s="75" t="str">
        <f t="shared" si="0"/>
        <v/>
      </c>
      <c r="G12" s="74"/>
      <c r="H12" s="535"/>
      <c r="I12" s="75" t="str">
        <f t="shared" si="1"/>
        <v/>
      </c>
      <c r="J12" s="536"/>
      <c r="K12" s="244"/>
      <c r="L12" s="75"/>
      <c r="M12" s="75"/>
      <c r="N12" s="75" t="str">
        <f t="shared" si="2"/>
        <v/>
      </c>
      <c r="O12" s="75" t="str">
        <f t="shared" si="3"/>
        <v/>
      </c>
      <c r="P12" s="72"/>
    </row>
    <row r="13" customHeight="1" spans="1:16">
      <c r="A13" s="71"/>
      <c r="B13" s="72"/>
      <c r="C13" s="532"/>
      <c r="D13" s="35"/>
      <c r="E13" s="244"/>
      <c r="F13" s="75" t="str">
        <f t="shared" si="0"/>
        <v/>
      </c>
      <c r="G13" s="74"/>
      <c r="H13" s="535"/>
      <c r="I13" s="75" t="str">
        <f t="shared" si="1"/>
        <v/>
      </c>
      <c r="J13" s="536"/>
      <c r="K13" s="244"/>
      <c r="L13" s="75"/>
      <c r="M13" s="75"/>
      <c r="N13" s="75" t="str">
        <f t="shared" si="2"/>
        <v/>
      </c>
      <c r="O13" s="75" t="str">
        <f t="shared" si="3"/>
        <v/>
      </c>
      <c r="P13" s="72"/>
    </row>
    <row r="14" customHeight="1" spans="1:16">
      <c r="A14" s="71"/>
      <c r="B14" s="72"/>
      <c r="C14" s="532"/>
      <c r="D14" s="35"/>
      <c r="E14" s="244"/>
      <c r="F14" s="75" t="str">
        <f t="shared" si="0"/>
        <v/>
      </c>
      <c r="G14" s="74"/>
      <c r="H14" s="535"/>
      <c r="I14" s="75" t="str">
        <f t="shared" si="1"/>
        <v/>
      </c>
      <c r="J14" s="536"/>
      <c r="K14" s="244"/>
      <c r="L14" s="75"/>
      <c r="M14" s="75"/>
      <c r="N14" s="75" t="str">
        <f t="shared" si="2"/>
        <v/>
      </c>
      <c r="O14" s="75" t="str">
        <f t="shared" si="3"/>
        <v/>
      </c>
      <c r="P14" s="72"/>
    </row>
    <row r="15" customHeight="1" spans="1:16">
      <c r="A15" s="71"/>
      <c r="B15" s="134"/>
      <c r="C15" s="532"/>
      <c r="D15" s="35"/>
      <c r="E15" s="244"/>
      <c r="F15" s="75" t="str">
        <f t="shared" si="0"/>
        <v/>
      </c>
      <c r="G15" s="74"/>
      <c r="H15" s="535"/>
      <c r="I15" s="75" t="str">
        <f t="shared" si="1"/>
        <v/>
      </c>
      <c r="J15" s="536"/>
      <c r="K15" s="244"/>
      <c r="L15" s="75"/>
      <c r="M15" s="75"/>
      <c r="N15" s="75" t="str">
        <f t="shared" si="2"/>
        <v/>
      </c>
      <c r="O15" s="75" t="str">
        <f t="shared" si="3"/>
        <v/>
      </c>
      <c r="P15" s="72"/>
    </row>
    <row r="16" customHeight="1" spans="1:16">
      <c r="A16" s="71"/>
      <c r="B16" s="134"/>
      <c r="C16" s="532"/>
      <c r="D16" s="35"/>
      <c r="E16" s="244"/>
      <c r="F16" s="75" t="str">
        <f t="shared" si="0"/>
        <v/>
      </c>
      <c r="G16" s="74"/>
      <c r="H16" s="535"/>
      <c r="I16" s="75" t="str">
        <f t="shared" si="1"/>
        <v/>
      </c>
      <c r="J16" s="536"/>
      <c r="K16" s="244"/>
      <c r="L16" s="75"/>
      <c r="M16" s="75"/>
      <c r="N16" s="75" t="str">
        <f t="shared" si="2"/>
        <v/>
      </c>
      <c r="O16" s="75" t="str">
        <f t="shared" si="3"/>
        <v/>
      </c>
      <c r="P16" s="72"/>
    </row>
    <row r="17" customHeight="1" spans="1:16">
      <c r="A17" s="71"/>
      <c r="B17" s="72"/>
      <c r="C17" s="532"/>
      <c r="D17" s="35"/>
      <c r="E17" s="244"/>
      <c r="F17" s="75" t="str">
        <f t="shared" si="0"/>
        <v/>
      </c>
      <c r="G17" s="74"/>
      <c r="H17" s="535"/>
      <c r="I17" s="75" t="str">
        <f t="shared" si="1"/>
        <v/>
      </c>
      <c r="J17" s="536"/>
      <c r="K17" s="244"/>
      <c r="L17" s="75"/>
      <c r="M17" s="75"/>
      <c r="N17" s="75" t="str">
        <f t="shared" si="2"/>
        <v/>
      </c>
      <c r="O17" s="75" t="str">
        <f t="shared" si="3"/>
        <v/>
      </c>
      <c r="P17" s="72"/>
    </row>
    <row r="18" customHeight="1" spans="1:16">
      <c r="A18" s="71"/>
      <c r="B18" s="72"/>
      <c r="C18" s="532"/>
      <c r="D18" s="35"/>
      <c r="E18" s="244"/>
      <c r="F18" s="75" t="str">
        <f t="shared" si="0"/>
        <v/>
      </c>
      <c r="G18" s="74"/>
      <c r="H18" s="535"/>
      <c r="I18" s="75" t="str">
        <f t="shared" si="1"/>
        <v/>
      </c>
      <c r="J18" s="536"/>
      <c r="K18" s="244"/>
      <c r="L18" s="75"/>
      <c r="M18" s="75"/>
      <c r="N18" s="75" t="str">
        <f t="shared" si="2"/>
        <v/>
      </c>
      <c r="O18" s="75" t="str">
        <f t="shared" si="3"/>
        <v/>
      </c>
      <c r="P18" s="72"/>
    </row>
    <row r="19" customHeight="1" spans="1:16">
      <c r="A19" s="71"/>
      <c r="B19" s="72"/>
      <c r="C19" s="532"/>
      <c r="D19" s="35"/>
      <c r="E19" s="244"/>
      <c r="F19" s="75" t="str">
        <f t="shared" si="0"/>
        <v/>
      </c>
      <c r="G19" s="74"/>
      <c r="H19" s="535"/>
      <c r="I19" s="75" t="str">
        <f t="shared" si="1"/>
        <v/>
      </c>
      <c r="J19" s="536"/>
      <c r="K19" s="244"/>
      <c r="L19" s="75"/>
      <c r="M19" s="75"/>
      <c r="N19" s="75" t="str">
        <f t="shared" si="2"/>
        <v/>
      </c>
      <c r="O19" s="75" t="str">
        <f t="shared" si="3"/>
        <v/>
      </c>
      <c r="P19" s="72"/>
    </row>
    <row r="20" customHeight="1" spans="1:16">
      <c r="A20" s="71"/>
      <c r="B20" s="72"/>
      <c r="C20" s="532"/>
      <c r="D20" s="35"/>
      <c r="E20" s="244"/>
      <c r="F20" s="75" t="str">
        <f t="shared" si="0"/>
        <v/>
      </c>
      <c r="G20" s="74"/>
      <c r="H20" s="535"/>
      <c r="I20" s="75" t="str">
        <f t="shared" si="1"/>
        <v/>
      </c>
      <c r="J20" s="536"/>
      <c r="K20" s="244"/>
      <c r="L20" s="75"/>
      <c r="M20" s="75"/>
      <c r="N20" s="75" t="str">
        <f t="shared" si="2"/>
        <v/>
      </c>
      <c r="O20" s="75" t="str">
        <f t="shared" si="3"/>
        <v/>
      </c>
      <c r="P20" s="72"/>
    </row>
    <row r="21" customHeight="1" spans="1:16">
      <c r="A21" s="71"/>
      <c r="B21" s="72"/>
      <c r="C21" s="532"/>
      <c r="D21" s="35"/>
      <c r="E21" s="244"/>
      <c r="F21" s="75" t="str">
        <f t="shared" si="0"/>
        <v/>
      </c>
      <c r="G21" s="74"/>
      <c r="H21" s="535"/>
      <c r="I21" s="75" t="str">
        <f t="shared" si="1"/>
        <v/>
      </c>
      <c r="J21" s="536"/>
      <c r="K21" s="244"/>
      <c r="L21" s="75"/>
      <c r="M21" s="75"/>
      <c r="N21" s="75" t="str">
        <f t="shared" si="2"/>
        <v/>
      </c>
      <c r="O21" s="75" t="str">
        <f t="shared" si="3"/>
        <v/>
      </c>
      <c r="P21" s="72"/>
    </row>
    <row r="22" customHeight="1" spans="1:16">
      <c r="A22" s="71"/>
      <c r="B22" s="72"/>
      <c r="C22" s="532"/>
      <c r="D22" s="35"/>
      <c r="E22" s="244"/>
      <c r="F22" s="75" t="str">
        <f t="shared" si="0"/>
        <v/>
      </c>
      <c r="G22" s="74"/>
      <c r="H22" s="535"/>
      <c r="I22" s="75" t="str">
        <f t="shared" si="1"/>
        <v/>
      </c>
      <c r="J22" s="536"/>
      <c r="K22" s="244"/>
      <c r="L22" s="75"/>
      <c r="M22" s="75"/>
      <c r="N22" s="75" t="str">
        <f t="shared" si="2"/>
        <v/>
      </c>
      <c r="O22" s="75" t="str">
        <f t="shared" si="3"/>
        <v/>
      </c>
      <c r="P22" s="72"/>
    </row>
    <row r="23" customHeight="1" spans="1:16">
      <c r="A23" s="71"/>
      <c r="B23" s="134"/>
      <c r="C23" s="532"/>
      <c r="D23" s="35"/>
      <c r="E23" s="244"/>
      <c r="F23" s="75" t="str">
        <f t="shared" si="0"/>
        <v/>
      </c>
      <c r="G23" s="74"/>
      <c r="H23" s="535"/>
      <c r="I23" s="75" t="str">
        <f t="shared" si="1"/>
        <v/>
      </c>
      <c r="J23" s="536"/>
      <c r="K23" s="244"/>
      <c r="L23" s="75"/>
      <c r="M23" s="75"/>
      <c r="N23" s="75" t="str">
        <f t="shared" si="2"/>
        <v/>
      </c>
      <c r="O23" s="75" t="str">
        <f t="shared" si="3"/>
        <v/>
      </c>
      <c r="P23" s="72"/>
    </row>
    <row r="24" customHeight="1" spans="1:16">
      <c r="A24" s="71"/>
      <c r="B24" s="134"/>
      <c r="C24" s="532"/>
      <c r="D24" s="35"/>
      <c r="E24" s="244"/>
      <c r="F24" s="75" t="str">
        <f t="shared" si="0"/>
        <v/>
      </c>
      <c r="G24" s="74"/>
      <c r="H24" s="535"/>
      <c r="I24" s="75" t="str">
        <f t="shared" si="1"/>
        <v/>
      </c>
      <c r="J24" s="536"/>
      <c r="K24" s="244"/>
      <c r="L24" s="75"/>
      <c r="M24" s="75"/>
      <c r="N24" s="75" t="str">
        <f t="shared" si="2"/>
        <v/>
      </c>
      <c r="O24" s="75" t="str">
        <f t="shared" si="3"/>
        <v/>
      </c>
      <c r="P24" s="72"/>
    </row>
    <row r="25" customHeight="1" spans="1:16">
      <c r="A25" s="71"/>
      <c r="B25" s="72"/>
      <c r="C25" s="532"/>
      <c r="D25" s="35"/>
      <c r="E25" s="244"/>
      <c r="F25" s="75" t="str">
        <f t="shared" si="0"/>
        <v/>
      </c>
      <c r="G25" s="74"/>
      <c r="H25" s="535"/>
      <c r="I25" s="75" t="str">
        <f t="shared" si="1"/>
        <v/>
      </c>
      <c r="J25" s="536"/>
      <c r="K25" s="244"/>
      <c r="L25" s="75"/>
      <c r="M25" s="75"/>
      <c r="N25" s="75" t="str">
        <f t="shared" si="2"/>
        <v/>
      </c>
      <c r="O25" s="75" t="str">
        <f t="shared" si="3"/>
        <v/>
      </c>
      <c r="P25" s="72"/>
    </row>
    <row r="26" customHeight="1" spans="1:16">
      <c r="A26" s="71"/>
      <c r="B26" s="72"/>
      <c r="C26" s="532"/>
      <c r="D26" s="35"/>
      <c r="E26" s="244"/>
      <c r="F26" s="75" t="str">
        <f t="shared" si="0"/>
        <v/>
      </c>
      <c r="G26" s="74"/>
      <c r="H26" s="535"/>
      <c r="I26" s="75" t="str">
        <f t="shared" si="1"/>
        <v/>
      </c>
      <c r="J26" s="536"/>
      <c r="K26" s="244"/>
      <c r="L26" s="75"/>
      <c r="M26" s="75"/>
      <c r="N26" s="75" t="str">
        <f t="shared" si="2"/>
        <v/>
      </c>
      <c r="O26" s="75" t="str">
        <f t="shared" si="3"/>
        <v/>
      </c>
      <c r="P26" s="72"/>
    </row>
    <row r="27" customHeight="1" spans="1:16">
      <c r="A27" s="71"/>
      <c r="B27" s="72"/>
      <c r="C27" s="532"/>
      <c r="D27" s="35"/>
      <c r="E27" s="244"/>
      <c r="F27" s="536"/>
      <c r="G27" s="74"/>
      <c r="H27" s="535"/>
      <c r="I27" s="536"/>
      <c r="J27" s="536"/>
      <c r="K27" s="244"/>
      <c r="L27" s="75"/>
      <c r="M27" s="75"/>
      <c r="N27" s="75" t="str">
        <f t="shared" si="2"/>
        <v/>
      </c>
      <c r="O27" s="75" t="str">
        <f t="shared" si="3"/>
        <v/>
      </c>
      <c r="P27" s="72"/>
    </row>
    <row r="28" customHeight="1" spans="1:16">
      <c r="A28" s="77" t="s">
        <v>632</v>
      </c>
      <c r="B28" s="88"/>
      <c r="C28" s="532"/>
      <c r="D28" s="35"/>
      <c r="E28" s="244"/>
      <c r="F28" s="75"/>
      <c r="G28" s="74">
        <f>SUM(G8:G27)</f>
        <v>0</v>
      </c>
      <c r="H28" s="245"/>
      <c r="I28" s="75"/>
      <c r="J28" s="75">
        <f>SUM(J8:J27)</f>
        <v>0</v>
      </c>
      <c r="K28" s="244"/>
      <c r="L28" s="75"/>
      <c r="M28" s="75">
        <f>SUM(M8:M27)</f>
        <v>0</v>
      </c>
      <c r="N28" s="75">
        <f>M28-J28</f>
        <v>0</v>
      </c>
      <c r="O28" s="75" t="str">
        <f t="shared" si="3"/>
        <v/>
      </c>
      <c r="P28" s="72"/>
    </row>
    <row r="29" customHeight="1" spans="1:11">
      <c r="A29" s="79" t="e">
        <f>#REF!&amp;#REF!</f>
        <v>#REF!</v>
      </c>
      <c r="K29" s="66" t="e">
        <f>"评估人员："&amp;#REF!</f>
        <v>#REF!</v>
      </c>
    </row>
    <row r="30" customHeight="1" spans="1:1">
      <c r="A30" s="79" t="e">
        <f>CONCATENATE(#REF!,#REF!,#REF!,#REF!,#REF!,#REF!,#REF!)</f>
        <v>#REF!</v>
      </c>
    </row>
  </sheetData>
  <mergeCells count="13">
    <mergeCell ref="A2:P2"/>
    <mergeCell ref="A3:P3"/>
    <mergeCell ref="E6:G6"/>
    <mergeCell ref="H6:J6"/>
    <mergeCell ref="K6:M6"/>
    <mergeCell ref="A28:B28"/>
    <mergeCell ref="A6:A7"/>
    <mergeCell ref="B6:B7"/>
    <mergeCell ref="C6:C7"/>
    <mergeCell ref="D6:D7"/>
    <mergeCell ref="N6:N7"/>
    <mergeCell ref="O6:O7"/>
    <mergeCell ref="P6:P7"/>
  </mergeCells>
  <hyperlinks>
    <hyperlink ref="B1" location="'3-9存货汇总'!B9" display="返回"/>
    <hyperlink ref="A1" location="索引目录!E21" display="返回索引页"/>
  </hyperlinks>
  <printOptions horizontalCentered="1"/>
  <pageMargins left="0.748031496062992" right="0.748031496062992" top="0.905511811023622" bottom="0.826771653543307" header="1.22047244094488" footer="0.511811023622047"/>
  <pageSetup paperSize="9" scale="98" fitToHeight="0" orientation="landscape"/>
  <headerFooter alignWithMargins="0">
    <oddHeader>&amp;R&amp;"宋体,常规"&amp;10共&amp;"Times New Roman,常规"&amp;N&amp;"宋体,常规"页第&amp;"Times New Roman,常规"&amp;P&amp;"宋体,常规"页</oddHead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R101"/>
  <sheetViews>
    <sheetView workbookViewId="0">
      <selection activeCell="D56" sqref="D56"/>
    </sheetView>
  </sheetViews>
  <sheetFormatPr defaultColWidth="9" defaultRowHeight="15.75" customHeight="1"/>
  <cols>
    <col min="1" max="1" width="6.875" style="157" customWidth="1"/>
    <col min="2" max="2" width="15.375" style="157" customWidth="1"/>
    <col min="3" max="3" width="10.125" style="157" customWidth="1"/>
    <col min="4" max="4" width="5.5" style="157" customWidth="1"/>
    <col min="5" max="5" width="8.75" style="157" hidden="1" customWidth="1" outlineLevel="1"/>
    <col min="6" max="6" width="9.375" style="157" hidden="1" customWidth="1" outlineLevel="1"/>
    <col min="7" max="7" width="14.25" style="157" hidden="1" customWidth="1" outlineLevel="1"/>
    <col min="8" max="8" width="8.25" style="157" customWidth="1" collapsed="1"/>
    <col min="9" max="9" width="4.625" style="157" customWidth="1"/>
    <col min="10" max="10" width="9.5" style="157" customWidth="1"/>
    <col min="11" max="11" width="15.375" style="493" customWidth="1"/>
    <col min="12" max="12" width="8.625" style="157" customWidth="1"/>
    <col min="13" max="14" width="12.25" style="508" customWidth="1"/>
    <col min="15" max="15" width="12.25" style="157" customWidth="1"/>
    <col min="16" max="16" width="9.625" style="157" customWidth="1"/>
    <col min="17" max="17" width="10.875" style="157" customWidth="1"/>
    <col min="18" max="18" width="8.25" style="157" customWidth="1"/>
    <col min="19" max="16384" width="9" style="157"/>
  </cols>
  <sheetData>
    <row r="1" spans="1:17">
      <c r="A1" s="158" t="s">
        <v>207</v>
      </c>
      <c r="B1" s="483" t="s">
        <v>479</v>
      </c>
      <c r="C1" s="483"/>
      <c r="D1" s="160"/>
      <c r="E1" s="160"/>
      <c r="F1" s="160"/>
      <c r="G1" s="160"/>
      <c r="H1" s="160"/>
      <c r="I1" s="160"/>
      <c r="J1" s="160"/>
      <c r="K1" s="160"/>
      <c r="L1" s="160"/>
      <c r="M1" s="494"/>
      <c r="N1" s="494"/>
      <c r="O1" s="160"/>
      <c r="P1" s="160"/>
      <c r="Q1" s="160"/>
    </row>
    <row r="2" s="154" customFormat="1" ht="30" customHeight="1" spans="1:17">
      <c r="A2" s="382" t="s">
        <v>687</v>
      </c>
      <c r="B2" s="416"/>
      <c r="C2" s="416"/>
      <c r="D2" s="416"/>
      <c r="E2" s="416"/>
      <c r="F2" s="416"/>
      <c r="G2" s="416"/>
      <c r="H2" s="416"/>
      <c r="I2" s="416"/>
      <c r="J2" s="416"/>
      <c r="K2" s="416"/>
      <c r="L2" s="416"/>
      <c r="M2" s="416"/>
      <c r="N2" s="416"/>
      <c r="O2" s="416"/>
      <c r="P2" s="416"/>
      <c r="Q2" s="416"/>
    </row>
    <row r="3" ht="14.1" customHeight="1" spans="1:17">
      <c r="A3" s="383" t="e">
        <f>CONCATENATE(#REF!,#REF!,#REF!,#REF!,#REF!,#REF!,#REF!)</f>
        <v>#REF!</v>
      </c>
      <c r="B3" s="383"/>
      <c r="C3" s="383"/>
      <c r="D3" s="383"/>
      <c r="E3" s="383"/>
      <c r="F3" s="383"/>
      <c r="G3" s="383"/>
      <c r="H3" s="383"/>
      <c r="I3" s="383"/>
      <c r="J3" s="383"/>
      <c r="K3" s="470"/>
      <c r="L3" s="470"/>
      <c r="M3" s="470"/>
      <c r="N3" s="470"/>
      <c r="O3" s="470"/>
      <c r="P3" s="470"/>
      <c r="Q3" s="470"/>
    </row>
    <row r="4" ht="14.1" customHeight="1" spans="1:17">
      <c r="A4" s="383"/>
      <c r="B4" s="383"/>
      <c r="C4" s="383"/>
      <c r="D4" s="383"/>
      <c r="E4" s="383"/>
      <c r="F4" s="383"/>
      <c r="G4" s="383"/>
      <c r="H4" s="383"/>
      <c r="I4" s="383"/>
      <c r="J4" s="383"/>
      <c r="K4" s="470"/>
      <c r="L4" s="470"/>
      <c r="M4" s="514"/>
      <c r="N4" s="514"/>
      <c r="O4" s="470"/>
      <c r="P4" s="470"/>
      <c r="Q4" s="471" t="s">
        <v>688</v>
      </c>
    </row>
    <row r="5" customHeight="1" spans="1:17">
      <c r="A5" s="384" t="e">
        <f>#REF!&amp;#REF!</f>
        <v>#REF!</v>
      </c>
      <c r="Q5" s="408" t="s">
        <v>236</v>
      </c>
    </row>
    <row r="6" s="379" customFormat="1" customHeight="1" spans="1:18">
      <c r="A6" s="385" t="s">
        <v>312</v>
      </c>
      <c r="B6" s="385" t="s">
        <v>675</v>
      </c>
      <c r="C6" s="386" t="s">
        <v>689</v>
      </c>
      <c r="D6" s="458" t="s">
        <v>690</v>
      </c>
      <c r="E6" s="385" t="s">
        <v>483</v>
      </c>
      <c r="F6" s="390"/>
      <c r="G6" s="387"/>
      <c r="H6" s="459" t="s">
        <v>346</v>
      </c>
      <c r="I6" s="459"/>
      <c r="J6" s="459"/>
      <c r="K6" s="472"/>
      <c r="L6" s="401" t="s">
        <v>484</v>
      </c>
      <c r="M6" s="388"/>
      <c r="N6" s="393"/>
      <c r="O6" s="386" t="s">
        <v>485</v>
      </c>
      <c r="P6" s="385" t="s">
        <v>555</v>
      </c>
      <c r="Q6" s="385" t="s">
        <v>340</v>
      </c>
      <c r="R6" s="385" t="s">
        <v>677</v>
      </c>
    </row>
    <row r="7" s="379" customFormat="1" customHeight="1" spans="1:18">
      <c r="A7" s="390"/>
      <c r="B7" s="390"/>
      <c r="C7" s="391"/>
      <c r="D7" s="460"/>
      <c r="E7" s="385" t="s">
        <v>669</v>
      </c>
      <c r="F7" s="385" t="s">
        <v>670</v>
      </c>
      <c r="G7" s="392" t="s">
        <v>280</v>
      </c>
      <c r="H7" s="393" t="s">
        <v>669</v>
      </c>
      <c r="I7" s="496" t="s">
        <v>691</v>
      </c>
      <c r="J7" s="385" t="s">
        <v>692</v>
      </c>
      <c r="K7" s="385" t="s">
        <v>280</v>
      </c>
      <c r="L7" s="386" t="s">
        <v>671</v>
      </c>
      <c r="M7" s="496" t="s">
        <v>692</v>
      </c>
      <c r="N7" s="496" t="s">
        <v>280</v>
      </c>
      <c r="O7" s="391"/>
      <c r="P7" s="390"/>
      <c r="Q7" s="390"/>
      <c r="R7" s="390"/>
    </row>
    <row r="8" s="481" customFormat="1" customHeight="1" spans="1:18">
      <c r="A8" s="400">
        <v>1</v>
      </c>
      <c r="B8" s="217"/>
      <c r="C8" s="217"/>
      <c r="D8" s="488"/>
      <c r="E8" s="509"/>
      <c r="F8" s="510"/>
      <c r="G8" s="511"/>
      <c r="H8" s="509"/>
      <c r="I8" s="515"/>
      <c r="J8" s="504"/>
      <c r="K8" s="516"/>
      <c r="L8" s="517"/>
      <c r="M8" s="518"/>
      <c r="N8" s="504"/>
      <c r="O8" s="519">
        <f>N8-K8</f>
        <v>0</v>
      </c>
      <c r="P8" s="520" t="e">
        <f>O8/K8*100</f>
        <v>#DIV/0!</v>
      </c>
      <c r="Q8" s="521"/>
      <c r="R8" s="521"/>
    </row>
    <row r="9" customHeight="1" spans="1:18">
      <c r="A9" s="400">
        <v>2</v>
      </c>
      <c r="B9" s="217"/>
      <c r="C9" s="217"/>
      <c r="D9" s="488"/>
      <c r="E9" s="509"/>
      <c r="F9" s="510"/>
      <c r="G9" s="511"/>
      <c r="H9" s="509"/>
      <c r="I9" s="515"/>
      <c r="J9" s="504"/>
      <c r="K9" s="516"/>
      <c r="L9" s="517"/>
      <c r="M9" s="518"/>
      <c r="N9" s="504"/>
      <c r="O9" s="519">
        <f t="shared" ref="O9:O72" si="0">N9-K9</f>
        <v>0</v>
      </c>
      <c r="P9" s="520" t="e">
        <f t="shared" ref="P9:P72" si="1">O9/K9*100</f>
        <v>#DIV/0!</v>
      </c>
      <c r="Q9" s="521"/>
      <c r="R9" s="521"/>
    </row>
    <row r="10" customHeight="1" spans="1:18">
      <c r="A10" s="400">
        <v>3</v>
      </c>
      <c r="B10" s="217"/>
      <c r="C10" s="217"/>
      <c r="D10" s="488"/>
      <c r="E10" s="509"/>
      <c r="F10" s="510"/>
      <c r="G10" s="511"/>
      <c r="H10" s="509"/>
      <c r="I10" s="515"/>
      <c r="J10" s="504"/>
      <c r="K10" s="516"/>
      <c r="L10" s="517"/>
      <c r="M10" s="518"/>
      <c r="N10" s="504"/>
      <c r="O10" s="519">
        <f t="shared" si="0"/>
        <v>0</v>
      </c>
      <c r="P10" s="520" t="e">
        <f t="shared" si="1"/>
        <v>#DIV/0!</v>
      </c>
      <c r="Q10" s="521"/>
      <c r="R10" s="521"/>
    </row>
    <row r="11" customHeight="1" spans="1:18">
      <c r="A11" s="400">
        <v>4</v>
      </c>
      <c r="B11" s="217"/>
      <c r="C11" s="217"/>
      <c r="D11" s="488"/>
      <c r="E11" s="509"/>
      <c r="F11" s="510"/>
      <c r="G11" s="511"/>
      <c r="H11" s="509"/>
      <c r="I11" s="515"/>
      <c r="J11" s="504"/>
      <c r="K11" s="516"/>
      <c r="L11" s="517"/>
      <c r="M11" s="518"/>
      <c r="N11" s="504"/>
      <c r="O11" s="519">
        <f t="shared" si="0"/>
        <v>0</v>
      </c>
      <c r="P11" s="520" t="e">
        <f t="shared" si="1"/>
        <v>#DIV/0!</v>
      </c>
      <c r="Q11" s="521"/>
      <c r="R11" s="521"/>
    </row>
    <row r="12" customHeight="1" spans="1:18">
      <c r="A12" s="400">
        <v>5</v>
      </c>
      <c r="B12" s="217"/>
      <c r="C12" s="217"/>
      <c r="D12" s="488"/>
      <c r="E12" s="509"/>
      <c r="F12" s="510"/>
      <c r="G12" s="511"/>
      <c r="H12" s="509"/>
      <c r="I12" s="515"/>
      <c r="J12" s="504"/>
      <c r="K12" s="516"/>
      <c r="L12" s="517"/>
      <c r="M12" s="518"/>
      <c r="N12" s="504"/>
      <c r="O12" s="519">
        <f t="shared" si="0"/>
        <v>0</v>
      </c>
      <c r="P12" s="520" t="e">
        <f t="shared" si="1"/>
        <v>#DIV/0!</v>
      </c>
      <c r="Q12" s="521"/>
      <c r="R12" s="521"/>
    </row>
    <row r="13" customHeight="1" spans="1:18">
      <c r="A13" s="400">
        <v>6</v>
      </c>
      <c r="B13" s="217"/>
      <c r="C13" s="217"/>
      <c r="D13" s="488"/>
      <c r="E13" s="509"/>
      <c r="F13" s="510"/>
      <c r="G13" s="511"/>
      <c r="H13" s="509"/>
      <c r="I13" s="515"/>
      <c r="J13" s="504"/>
      <c r="K13" s="516"/>
      <c r="L13" s="517"/>
      <c r="M13" s="518"/>
      <c r="N13" s="504"/>
      <c r="O13" s="519">
        <f t="shared" si="0"/>
        <v>0</v>
      </c>
      <c r="P13" s="520" t="e">
        <f t="shared" si="1"/>
        <v>#DIV/0!</v>
      </c>
      <c r="Q13" s="521"/>
      <c r="R13" s="521"/>
    </row>
    <row r="14" customHeight="1" spans="1:18">
      <c r="A14" s="400">
        <v>7</v>
      </c>
      <c r="B14" s="217"/>
      <c r="C14" s="217"/>
      <c r="D14" s="488"/>
      <c r="E14" s="509"/>
      <c r="F14" s="510"/>
      <c r="G14" s="511"/>
      <c r="H14" s="509"/>
      <c r="I14" s="515"/>
      <c r="J14" s="504"/>
      <c r="K14" s="516"/>
      <c r="L14" s="517"/>
      <c r="M14" s="518"/>
      <c r="N14" s="504"/>
      <c r="O14" s="519">
        <f t="shared" si="0"/>
        <v>0</v>
      </c>
      <c r="P14" s="520" t="e">
        <f t="shared" si="1"/>
        <v>#DIV/0!</v>
      </c>
      <c r="Q14" s="521"/>
      <c r="R14" s="521"/>
    </row>
    <row r="15" customHeight="1" spans="1:18">
      <c r="A15" s="400">
        <v>8</v>
      </c>
      <c r="B15" s="217"/>
      <c r="C15" s="217"/>
      <c r="D15" s="488"/>
      <c r="E15" s="509"/>
      <c r="F15" s="510"/>
      <c r="G15" s="511"/>
      <c r="H15" s="509"/>
      <c r="I15" s="515"/>
      <c r="J15" s="504"/>
      <c r="K15" s="516"/>
      <c r="L15" s="517"/>
      <c r="M15" s="518"/>
      <c r="N15" s="504"/>
      <c r="O15" s="519">
        <f t="shared" si="0"/>
        <v>0</v>
      </c>
      <c r="P15" s="520" t="e">
        <f t="shared" si="1"/>
        <v>#DIV/0!</v>
      </c>
      <c r="Q15" s="521"/>
      <c r="R15" s="521"/>
    </row>
    <row r="16" customHeight="1" spans="1:18">
      <c r="A16" s="400">
        <v>9</v>
      </c>
      <c r="B16" s="217"/>
      <c r="C16" s="217"/>
      <c r="D16" s="488"/>
      <c r="E16" s="509"/>
      <c r="F16" s="510"/>
      <c r="G16" s="511"/>
      <c r="H16" s="509"/>
      <c r="I16" s="515"/>
      <c r="J16" s="504"/>
      <c r="K16" s="516"/>
      <c r="L16" s="517"/>
      <c r="M16" s="518"/>
      <c r="N16" s="504"/>
      <c r="O16" s="519">
        <f t="shared" si="0"/>
        <v>0</v>
      </c>
      <c r="P16" s="520" t="e">
        <f t="shared" si="1"/>
        <v>#DIV/0!</v>
      </c>
      <c r="Q16" s="521"/>
      <c r="R16" s="521"/>
    </row>
    <row r="17" customHeight="1" spans="1:18">
      <c r="A17" s="400">
        <v>10</v>
      </c>
      <c r="B17" s="217"/>
      <c r="C17" s="217"/>
      <c r="D17" s="488"/>
      <c r="E17" s="509"/>
      <c r="F17" s="510"/>
      <c r="G17" s="511"/>
      <c r="H17" s="509"/>
      <c r="I17" s="515"/>
      <c r="J17" s="504"/>
      <c r="K17" s="516"/>
      <c r="L17" s="517"/>
      <c r="M17" s="518"/>
      <c r="N17" s="504"/>
      <c r="O17" s="519">
        <f t="shared" si="0"/>
        <v>0</v>
      </c>
      <c r="P17" s="520" t="e">
        <f t="shared" si="1"/>
        <v>#DIV/0!</v>
      </c>
      <c r="Q17" s="521"/>
      <c r="R17" s="521"/>
    </row>
    <row r="18" customHeight="1" spans="1:18">
      <c r="A18" s="400">
        <v>11</v>
      </c>
      <c r="B18" s="217"/>
      <c r="C18" s="217"/>
      <c r="D18" s="488"/>
      <c r="E18" s="509"/>
      <c r="F18" s="510"/>
      <c r="G18" s="511"/>
      <c r="H18" s="509"/>
      <c r="I18" s="515"/>
      <c r="J18" s="504"/>
      <c r="K18" s="516"/>
      <c r="L18" s="517"/>
      <c r="M18" s="518"/>
      <c r="N18" s="504"/>
      <c r="O18" s="519">
        <f t="shared" si="0"/>
        <v>0</v>
      </c>
      <c r="P18" s="520" t="e">
        <f t="shared" si="1"/>
        <v>#DIV/0!</v>
      </c>
      <c r="Q18" s="521"/>
      <c r="R18" s="521"/>
    </row>
    <row r="19" customHeight="1" spans="1:18">
      <c r="A19" s="400">
        <v>12</v>
      </c>
      <c r="B19" s="217"/>
      <c r="C19" s="217"/>
      <c r="D19" s="488"/>
      <c r="E19" s="509"/>
      <c r="F19" s="510"/>
      <c r="G19" s="511"/>
      <c r="H19" s="509"/>
      <c r="I19" s="515"/>
      <c r="J19" s="504"/>
      <c r="K19" s="516"/>
      <c r="L19" s="517"/>
      <c r="M19" s="518"/>
      <c r="N19" s="504"/>
      <c r="O19" s="519">
        <f t="shared" si="0"/>
        <v>0</v>
      </c>
      <c r="P19" s="520" t="e">
        <f t="shared" si="1"/>
        <v>#DIV/0!</v>
      </c>
      <c r="Q19" s="521"/>
      <c r="R19" s="521"/>
    </row>
    <row r="20" customHeight="1" spans="1:18">
      <c r="A20" s="400">
        <v>13</v>
      </c>
      <c r="B20" s="217"/>
      <c r="C20" s="217"/>
      <c r="D20" s="488"/>
      <c r="E20" s="509"/>
      <c r="F20" s="510"/>
      <c r="G20" s="511"/>
      <c r="H20" s="509"/>
      <c r="I20" s="515"/>
      <c r="J20" s="504"/>
      <c r="K20" s="516"/>
      <c r="L20" s="517"/>
      <c r="M20" s="518"/>
      <c r="N20" s="504"/>
      <c r="O20" s="519">
        <f t="shared" si="0"/>
        <v>0</v>
      </c>
      <c r="P20" s="520" t="e">
        <f t="shared" si="1"/>
        <v>#DIV/0!</v>
      </c>
      <c r="Q20" s="521"/>
      <c r="R20" s="521"/>
    </row>
    <row r="21" customHeight="1" spans="1:18">
      <c r="A21" s="400">
        <v>14</v>
      </c>
      <c r="B21" s="217"/>
      <c r="C21" s="217"/>
      <c r="D21" s="488"/>
      <c r="E21" s="509"/>
      <c r="F21" s="510"/>
      <c r="G21" s="511"/>
      <c r="H21" s="509"/>
      <c r="I21" s="515"/>
      <c r="J21" s="504"/>
      <c r="K21" s="516"/>
      <c r="L21" s="517"/>
      <c r="M21" s="518"/>
      <c r="N21" s="504"/>
      <c r="O21" s="519">
        <f t="shared" si="0"/>
        <v>0</v>
      </c>
      <c r="P21" s="520" t="e">
        <f t="shared" si="1"/>
        <v>#DIV/0!</v>
      </c>
      <c r="Q21" s="521"/>
      <c r="R21" s="521"/>
    </row>
    <row r="22" customHeight="1" spans="1:18">
      <c r="A22" s="400">
        <v>15</v>
      </c>
      <c r="B22" s="217"/>
      <c r="C22" s="217"/>
      <c r="D22" s="488"/>
      <c r="E22" s="509"/>
      <c r="F22" s="510"/>
      <c r="G22" s="511"/>
      <c r="H22" s="509"/>
      <c r="I22" s="515"/>
      <c r="J22" s="504"/>
      <c r="K22" s="516"/>
      <c r="L22" s="517"/>
      <c r="M22" s="518"/>
      <c r="N22" s="504"/>
      <c r="O22" s="519">
        <f t="shared" si="0"/>
        <v>0</v>
      </c>
      <c r="P22" s="520" t="e">
        <f t="shared" si="1"/>
        <v>#DIV/0!</v>
      </c>
      <c r="Q22" s="521"/>
      <c r="R22" s="521"/>
    </row>
    <row r="23" customHeight="1" spans="1:18">
      <c r="A23" s="400">
        <v>16</v>
      </c>
      <c r="B23" s="217"/>
      <c r="C23" s="217"/>
      <c r="D23" s="488"/>
      <c r="E23" s="509"/>
      <c r="F23" s="510"/>
      <c r="G23" s="511"/>
      <c r="H23" s="509"/>
      <c r="I23" s="515"/>
      <c r="J23" s="504"/>
      <c r="K23" s="516"/>
      <c r="L23" s="517"/>
      <c r="M23" s="518"/>
      <c r="N23" s="504"/>
      <c r="O23" s="519">
        <f t="shared" si="0"/>
        <v>0</v>
      </c>
      <c r="P23" s="520" t="e">
        <f t="shared" si="1"/>
        <v>#DIV/0!</v>
      </c>
      <c r="Q23" s="521"/>
      <c r="R23" s="521"/>
    </row>
    <row r="24" customHeight="1" spans="1:18">
      <c r="A24" s="400">
        <v>17</v>
      </c>
      <c r="B24" s="217"/>
      <c r="C24" s="217"/>
      <c r="D24" s="488"/>
      <c r="E24" s="509"/>
      <c r="F24" s="510"/>
      <c r="G24" s="511"/>
      <c r="H24" s="509"/>
      <c r="I24" s="515"/>
      <c r="J24" s="504"/>
      <c r="K24" s="516"/>
      <c r="L24" s="517"/>
      <c r="M24" s="518"/>
      <c r="N24" s="504"/>
      <c r="O24" s="519">
        <f t="shared" si="0"/>
        <v>0</v>
      </c>
      <c r="P24" s="520" t="e">
        <f t="shared" si="1"/>
        <v>#DIV/0!</v>
      </c>
      <c r="Q24" s="521"/>
      <c r="R24" s="521"/>
    </row>
    <row r="25" customHeight="1" spans="1:18">
      <c r="A25" s="400">
        <v>18</v>
      </c>
      <c r="B25" s="217"/>
      <c r="C25" s="217"/>
      <c r="D25" s="488"/>
      <c r="E25" s="509"/>
      <c r="F25" s="510"/>
      <c r="G25" s="511"/>
      <c r="H25" s="509"/>
      <c r="I25" s="515"/>
      <c r="J25" s="504"/>
      <c r="K25" s="516"/>
      <c r="L25" s="517"/>
      <c r="M25" s="518"/>
      <c r="N25" s="504"/>
      <c r="O25" s="519">
        <f t="shared" si="0"/>
        <v>0</v>
      </c>
      <c r="P25" s="520" t="e">
        <f t="shared" si="1"/>
        <v>#DIV/0!</v>
      </c>
      <c r="Q25" s="521"/>
      <c r="R25" s="521"/>
    </row>
    <row r="26" customHeight="1" spans="1:18">
      <c r="A26" s="400">
        <v>19</v>
      </c>
      <c r="B26" s="217"/>
      <c r="C26" s="217"/>
      <c r="D26" s="488"/>
      <c r="E26" s="509"/>
      <c r="F26" s="510"/>
      <c r="G26" s="511"/>
      <c r="H26" s="509"/>
      <c r="I26" s="515"/>
      <c r="J26" s="504"/>
      <c r="K26" s="516"/>
      <c r="L26" s="517"/>
      <c r="M26" s="518"/>
      <c r="N26" s="504"/>
      <c r="O26" s="519">
        <f t="shared" si="0"/>
        <v>0</v>
      </c>
      <c r="P26" s="520" t="e">
        <f t="shared" si="1"/>
        <v>#DIV/0!</v>
      </c>
      <c r="Q26" s="521"/>
      <c r="R26" s="521"/>
    </row>
    <row r="27" customHeight="1" spans="1:18">
      <c r="A27" s="400">
        <v>20</v>
      </c>
      <c r="B27" s="217"/>
      <c r="C27" s="217"/>
      <c r="D27" s="488"/>
      <c r="E27" s="509"/>
      <c r="F27" s="510"/>
      <c r="G27" s="511"/>
      <c r="H27" s="509"/>
      <c r="I27" s="515"/>
      <c r="J27" s="504"/>
      <c r="K27" s="516"/>
      <c r="L27" s="517"/>
      <c r="M27" s="518"/>
      <c r="N27" s="504"/>
      <c r="O27" s="519">
        <f t="shared" si="0"/>
        <v>0</v>
      </c>
      <c r="P27" s="520" t="e">
        <f t="shared" si="1"/>
        <v>#DIV/0!</v>
      </c>
      <c r="Q27" s="521"/>
      <c r="R27" s="521"/>
    </row>
    <row r="28" customHeight="1" spans="1:18">
      <c r="A28" s="400">
        <v>21</v>
      </c>
      <c r="B28" s="217"/>
      <c r="C28" s="217"/>
      <c r="D28" s="488"/>
      <c r="E28" s="509"/>
      <c r="F28" s="510"/>
      <c r="G28" s="511"/>
      <c r="H28" s="509"/>
      <c r="I28" s="515"/>
      <c r="J28" s="504"/>
      <c r="K28" s="516"/>
      <c r="L28" s="517"/>
      <c r="M28" s="518"/>
      <c r="N28" s="504"/>
      <c r="O28" s="519">
        <f t="shared" si="0"/>
        <v>0</v>
      </c>
      <c r="P28" s="520" t="e">
        <f t="shared" si="1"/>
        <v>#DIV/0!</v>
      </c>
      <c r="Q28" s="521"/>
      <c r="R28" s="521"/>
    </row>
    <row r="29" customHeight="1" spans="1:18">
      <c r="A29" s="400">
        <v>22</v>
      </c>
      <c r="B29" s="217"/>
      <c r="C29" s="217"/>
      <c r="D29" s="488"/>
      <c r="E29" s="509"/>
      <c r="F29" s="510"/>
      <c r="G29" s="511"/>
      <c r="H29" s="509"/>
      <c r="I29" s="515"/>
      <c r="J29" s="504"/>
      <c r="K29" s="516"/>
      <c r="L29" s="517"/>
      <c r="M29" s="518"/>
      <c r="N29" s="504"/>
      <c r="O29" s="519">
        <f t="shared" si="0"/>
        <v>0</v>
      </c>
      <c r="P29" s="520" t="e">
        <f t="shared" si="1"/>
        <v>#DIV/0!</v>
      </c>
      <c r="Q29" s="521"/>
      <c r="R29" s="521"/>
    </row>
    <row r="30" customHeight="1" spans="1:18">
      <c r="A30" s="400">
        <v>23</v>
      </c>
      <c r="B30" s="217"/>
      <c r="C30" s="217"/>
      <c r="D30" s="378"/>
      <c r="E30" s="512"/>
      <c r="F30" s="510"/>
      <c r="G30" s="511"/>
      <c r="H30" s="509"/>
      <c r="I30" s="515"/>
      <c r="J30" s="504"/>
      <c r="K30" s="516"/>
      <c r="L30" s="517"/>
      <c r="M30" s="518"/>
      <c r="N30" s="504"/>
      <c r="O30" s="519">
        <f t="shared" si="0"/>
        <v>0</v>
      </c>
      <c r="P30" s="520" t="e">
        <f t="shared" si="1"/>
        <v>#DIV/0!</v>
      </c>
      <c r="Q30" s="521"/>
      <c r="R30" s="521"/>
    </row>
    <row r="31" customHeight="1" spans="1:18">
      <c r="A31" s="400">
        <v>24</v>
      </c>
      <c r="B31" s="217"/>
      <c r="C31" s="217"/>
      <c r="D31" s="378"/>
      <c r="E31" s="509"/>
      <c r="F31" s="510"/>
      <c r="G31" s="511"/>
      <c r="H31" s="509"/>
      <c r="I31" s="515"/>
      <c r="J31" s="504"/>
      <c r="K31" s="516"/>
      <c r="L31" s="517"/>
      <c r="M31" s="518"/>
      <c r="N31" s="504"/>
      <c r="O31" s="519">
        <f t="shared" si="0"/>
        <v>0</v>
      </c>
      <c r="P31" s="520" t="e">
        <f t="shared" si="1"/>
        <v>#DIV/0!</v>
      </c>
      <c r="Q31" s="521"/>
      <c r="R31" s="521"/>
    </row>
    <row r="32" customHeight="1" spans="1:18">
      <c r="A32" s="400">
        <v>25</v>
      </c>
      <c r="B32" s="217"/>
      <c r="C32" s="217"/>
      <c r="D32" s="378"/>
      <c r="E32" s="509"/>
      <c r="F32" s="510"/>
      <c r="G32" s="511"/>
      <c r="H32" s="509"/>
      <c r="I32" s="515"/>
      <c r="J32" s="504"/>
      <c r="K32" s="516"/>
      <c r="L32" s="517"/>
      <c r="M32" s="518"/>
      <c r="N32" s="504"/>
      <c r="O32" s="519">
        <f t="shared" si="0"/>
        <v>0</v>
      </c>
      <c r="P32" s="520" t="e">
        <f t="shared" si="1"/>
        <v>#DIV/0!</v>
      </c>
      <c r="Q32" s="521"/>
      <c r="R32" s="521"/>
    </row>
    <row r="33" customHeight="1" spans="1:18">
      <c r="A33" s="400">
        <v>26</v>
      </c>
      <c r="B33" s="217"/>
      <c r="C33" s="217"/>
      <c r="D33" s="488"/>
      <c r="E33" s="509"/>
      <c r="F33" s="510"/>
      <c r="G33" s="511"/>
      <c r="H33" s="509"/>
      <c r="I33" s="515"/>
      <c r="J33" s="504"/>
      <c r="K33" s="516"/>
      <c r="L33" s="517"/>
      <c r="M33" s="518"/>
      <c r="N33" s="504"/>
      <c r="O33" s="519">
        <f t="shared" si="0"/>
        <v>0</v>
      </c>
      <c r="P33" s="520" t="e">
        <f t="shared" si="1"/>
        <v>#DIV/0!</v>
      </c>
      <c r="Q33" s="521"/>
      <c r="R33" s="521"/>
    </row>
    <row r="34" customHeight="1" spans="1:18">
      <c r="A34" s="400">
        <v>27</v>
      </c>
      <c r="B34" s="217"/>
      <c r="C34" s="217"/>
      <c r="D34" s="378"/>
      <c r="E34" s="509"/>
      <c r="F34" s="510"/>
      <c r="G34" s="511"/>
      <c r="H34" s="509"/>
      <c r="I34" s="515"/>
      <c r="J34" s="504"/>
      <c r="K34" s="516"/>
      <c r="L34" s="517"/>
      <c r="M34" s="518"/>
      <c r="N34" s="504"/>
      <c r="O34" s="519">
        <f t="shared" si="0"/>
        <v>0</v>
      </c>
      <c r="P34" s="520" t="e">
        <f t="shared" si="1"/>
        <v>#DIV/0!</v>
      </c>
      <c r="Q34" s="522"/>
      <c r="R34" s="522"/>
    </row>
    <row r="35" customHeight="1" spans="1:18">
      <c r="A35" s="400">
        <v>28</v>
      </c>
      <c r="B35" s="217"/>
      <c r="C35" s="217"/>
      <c r="D35" s="488"/>
      <c r="E35" s="509"/>
      <c r="F35" s="510"/>
      <c r="G35" s="511"/>
      <c r="H35" s="509"/>
      <c r="I35" s="515"/>
      <c r="J35" s="504"/>
      <c r="K35" s="516"/>
      <c r="L35" s="517"/>
      <c r="M35" s="518"/>
      <c r="N35" s="504"/>
      <c r="O35" s="519">
        <f t="shared" si="0"/>
        <v>0</v>
      </c>
      <c r="P35" s="520" t="e">
        <f t="shared" si="1"/>
        <v>#DIV/0!</v>
      </c>
      <c r="Q35" s="522"/>
      <c r="R35" s="522"/>
    </row>
    <row r="36" customHeight="1" spans="1:18">
      <c r="A36" s="400">
        <v>29</v>
      </c>
      <c r="B36" s="217"/>
      <c r="C36" s="217"/>
      <c r="D36" s="488"/>
      <c r="E36" s="509"/>
      <c r="F36" s="510"/>
      <c r="G36" s="511"/>
      <c r="H36" s="509"/>
      <c r="I36" s="515"/>
      <c r="J36" s="504"/>
      <c r="K36" s="516"/>
      <c r="L36" s="517"/>
      <c r="M36" s="518"/>
      <c r="N36" s="504"/>
      <c r="O36" s="519">
        <f t="shared" si="0"/>
        <v>0</v>
      </c>
      <c r="P36" s="520" t="e">
        <f t="shared" si="1"/>
        <v>#DIV/0!</v>
      </c>
      <c r="Q36" s="522"/>
      <c r="R36" s="522"/>
    </row>
    <row r="37" customHeight="1" spans="1:18">
      <c r="A37" s="400">
        <v>30</v>
      </c>
      <c r="B37" s="217"/>
      <c r="C37" s="217"/>
      <c r="D37" s="488"/>
      <c r="E37" s="509"/>
      <c r="F37" s="510"/>
      <c r="G37" s="511"/>
      <c r="H37" s="509"/>
      <c r="I37" s="515"/>
      <c r="J37" s="504"/>
      <c r="K37" s="516"/>
      <c r="L37" s="517"/>
      <c r="M37" s="518"/>
      <c r="N37" s="504"/>
      <c r="O37" s="519">
        <f t="shared" si="0"/>
        <v>0</v>
      </c>
      <c r="P37" s="520" t="e">
        <f t="shared" si="1"/>
        <v>#DIV/0!</v>
      </c>
      <c r="Q37" s="522"/>
      <c r="R37" s="522"/>
    </row>
    <row r="38" customHeight="1" spans="1:18">
      <c r="A38" s="400">
        <v>31</v>
      </c>
      <c r="B38" s="217"/>
      <c r="C38" s="217"/>
      <c r="D38" s="488"/>
      <c r="E38" s="509"/>
      <c r="F38" s="510"/>
      <c r="G38" s="511"/>
      <c r="H38" s="509"/>
      <c r="I38" s="515"/>
      <c r="J38" s="504"/>
      <c r="K38" s="516"/>
      <c r="L38" s="517"/>
      <c r="M38" s="518"/>
      <c r="N38" s="504"/>
      <c r="O38" s="519">
        <f t="shared" si="0"/>
        <v>0</v>
      </c>
      <c r="P38" s="520" t="e">
        <f t="shared" si="1"/>
        <v>#DIV/0!</v>
      </c>
      <c r="Q38" s="522"/>
      <c r="R38" s="522"/>
    </row>
    <row r="39" customHeight="1" spans="1:18">
      <c r="A39" s="400">
        <v>32</v>
      </c>
      <c r="B39" s="217"/>
      <c r="C39" s="217"/>
      <c r="D39" s="488"/>
      <c r="E39" s="509"/>
      <c r="F39" s="510"/>
      <c r="G39" s="511"/>
      <c r="H39" s="509"/>
      <c r="I39" s="515"/>
      <c r="J39" s="504"/>
      <c r="K39" s="516"/>
      <c r="L39" s="517"/>
      <c r="M39" s="518"/>
      <c r="N39" s="504"/>
      <c r="O39" s="519">
        <f t="shared" si="0"/>
        <v>0</v>
      </c>
      <c r="P39" s="520" t="e">
        <f t="shared" si="1"/>
        <v>#DIV/0!</v>
      </c>
      <c r="Q39" s="522"/>
      <c r="R39" s="522"/>
    </row>
    <row r="40" customHeight="1" spans="1:18">
      <c r="A40" s="400">
        <v>33</v>
      </c>
      <c r="B40" s="378"/>
      <c r="C40" s="217"/>
      <c r="D40" s="488"/>
      <c r="E40" s="509"/>
      <c r="F40" s="510"/>
      <c r="G40" s="511"/>
      <c r="H40" s="509"/>
      <c r="I40" s="515"/>
      <c r="J40" s="504"/>
      <c r="K40" s="516"/>
      <c r="L40" s="517"/>
      <c r="M40" s="518"/>
      <c r="N40" s="504"/>
      <c r="O40" s="519">
        <f t="shared" si="0"/>
        <v>0</v>
      </c>
      <c r="P40" s="520" t="e">
        <f t="shared" si="1"/>
        <v>#DIV/0!</v>
      </c>
      <c r="Q40" s="522"/>
      <c r="R40" s="522"/>
    </row>
    <row r="41" customHeight="1" spans="1:18">
      <c r="A41" s="400">
        <v>34</v>
      </c>
      <c r="B41" s="217"/>
      <c r="C41" s="217"/>
      <c r="D41" s="488"/>
      <c r="E41" s="509"/>
      <c r="F41" s="510"/>
      <c r="G41" s="511"/>
      <c r="H41" s="509"/>
      <c r="I41" s="515"/>
      <c r="J41" s="504"/>
      <c r="K41" s="516"/>
      <c r="L41" s="517"/>
      <c r="M41" s="518"/>
      <c r="N41" s="504"/>
      <c r="O41" s="519">
        <f t="shared" si="0"/>
        <v>0</v>
      </c>
      <c r="P41" s="520" t="e">
        <f t="shared" si="1"/>
        <v>#DIV/0!</v>
      </c>
      <c r="Q41" s="522"/>
      <c r="R41" s="522"/>
    </row>
    <row r="42" customHeight="1" spans="1:18">
      <c r="A42" s="400">
        <v>35</v>
      </c>
      <c r="B42" s="217"/>
      <c r="C42" s="217"/>
      <c r="D42" s="488"/>
      <c r="E42" s="509"/>
      <c r="F42" s="510"/>
      <c r="G42" s="511"/>
      <c r="H42" s="509"/>
      <c r="I42" s="515"/>
      <c r="J42" s="504"/>
      <c r="K42" s="516"/>
      <c r="L42" s="517"/>
      <c r="M42" s="518"/>
      <c r="N42" s="504"/>
      <c r="O42" s="519">
        <f t="shared" si="0"/>
        <v>0</v>
      </c>
      <c r="P42" s="520" t="e">
        <f t="shared" si="1"/>
        <v>#DIV/0!</v>
      </c>
      <c r="Q42" s="522"/>
      <c r="R42" s="522"/>
    </row>
    <row r="43" customHeight="1" spans="1:18">
      <c r="A43" s="400">
        <v>36</v>
      </c>
      <c r="B43" s="217"/>
      <c r="C43" s="217"/>
      <c r="D43" s="488"/>
      <c r="E43" s="509"/>
      <c r="F43" s="510"/>
      <c r="G43" s="511"/>
      <c r="H43" s="509"/>
      <c r="I43" s="515"/>
      <c r="J43" s="504"/>
      <c r="K43" s="516"/>
      <c r="L43" s="517"/>
      <c r="M43" s="518"/>
      <c r="N43" s="504"/>
      <c r="O43" s="519">
        <f t="shared" si="0"/>
        <v>0</v>
      </c>
      <c r="P43" s="520" t="e">
        <f t="shared" si="1"/>
        <v>#DIV/0!</v>
      </c>
      <c r="Q43" s="522"/>
      <c r="R43" s="522"/>
    </row>
    <row r="44" customHeight="1" spans="1:18">
      <c r="A44" s="400">
        <v>37</v>
      </c>
      <c r="B44" s="217"/>
      <c r="C44" s="217"/>
      <c r="D44" s="488"/>
      <c r="E44" s="509"/>
      <c r="F44" s="510"/>
      <c r="G44" s="511"/>
      <c r="H44" s="509"/>
      <c r="I44" s="515"/>
      <c r="J44" s="504"/>
      <c r="K44" s="516"/>
      <c r="L44" s="517"/>
      <c r="M44" s="518"/>
      <c r="N44" s="504"/>
      <c r="O44" s="519">
        <f t="shared" si="0"/>
        <v>0</v>
      </c>
      <c r="P44" s="520" t="e">
        <f t="shared" si="1"/>
        <v>#DIV/0!</v>
      </c>
      <c r="Q44" s="522"/>
      <c r="R44" s="522"/>
    </row>
    <row r="45" customHeight="1" spans="1:18">
      <c r="A45" s="400">
        <v>38</v>
      </c>
      <c r="B45" s="217"/>
      <c r="C45" s="217"/>
      <c r="D45" s="488"/>
      <c r="E45" s="509"/>
      <c r="F45" s="510"/>
      <c r="G45" s="511"/>
      <c r="H45" s="509"/>
      <c r="I45" s="515"/>
      <c r="J45" s="504"/>
      <c r="K45" s="516"/>
      <c r="L45" s="517"/>
      <c r="M45" s="518"/>
      <c r="N45" s="504"/>
      <c r="O45" s="519">
        <f t="shared" si="0"/>
        <v>0</v>
      </c>
      <c r="P45" s="520" t="e">
        <f t="shared" si="1"/>
        <v>#DIV/0!</v>
      </c>
      <c r="Q45" s="522"/>
      <c r="R45" s="522"/>
    </row>
    <row r="46" customHeight="1" spans="1:18">
      <c r="A46" s="400">
        <v>39</v>
      </c>
      <c r="B46" s="217"/>
      <c r="C46" s="217"/>
      <c r="D46" s="488"/>
      <c r="E46" s="509"/>
      <c r="F46" s="510"/>
      <c r="G46" s="511"/>
      <c r="H46" s="509"/>
      <c r="I46" s="515"/>
      <c r="J46" s="504"/>
      <c r="K46" s="516"/>
      <c r="L46" s="517"/>
      <c r="M46" s="518"/>
      <c r="N46" s="504"/>
      <c r="O46" s="519">
        <f t="shared" si="0"/>
        <v>0</v>
      </c>
      <c r="P46" s="520" t="e">
        <f t="shared" si="1"/>
        <v>#DIV/0!</v>
      </c>
      <c r="Q46" s="522"/>
      <c r="R46" s="522"/>
    </row>
    <row r="47" customHeight="1" spans="1:18">
      <c r="A47" s="400">
        <v>40</v>
      </c>
      <c r="B47" s="217"/>
      <c r="C47" s="217"/>
      <c r="D47" s="488"/>
      <c r="E47" s="509"/>
      <c r="F47" s="510"/>
      <c r="G47" s="511"/>
      <c r="H47" s="509"/>
      <c r="I47" s="515"/>
      <c r="J47" s="504"/>
      <c r="K47" s="516"/>
      <c r="L47" s="517"/>
      <c r="M47" s="518"/>
      <c r="N47" s="504"/>
      <c r="O47" s="519">
        <f t="shared" si="0"/>
        <v>0</v>
      </c>
      <c r="P47" s="520" t="e">
        <f t="shared" si="1"/>
        <v>#DIV/0!</v>
      </c>
      <c r="Q47" s="522"/>
      <c r="R47" s="522"/>
    </row>
    <row r="48" customHeight="1" spans="1:18">
      <c r="A48" s="400">
        <v>41</v>
      </c>
      <c r="B48" s="217"/>
      <c r="C48" s="217"/>
      <c r="D48" s="488"/>
      <c r="E48" s="509"/>
      <c r="F48" s="510"/>
      <c r="G48" s="511"/>
      <c r="H48" s="509"/>
      <c r="I48" s="515"/>
      <c r="J48" s="504"/>
      <c r="K48" s="516"/>
      <c r="L48" s="517"/>
      <c r="M48" s="518"/>
      <c r="N48" s="504"/>
      <c r="O48" s="519">
        <f t="shared" si="0"/>
        <v>0</v>
      </c>
      <c r="P48" s="520" t="e">
        <f t="shared" si="1"/>
        <v>#DIV/0!</v>
      </c>
      <c r="Q48" s="522"/>
      <c r="R48" s="522"/>
    </row>
    <row r="49" customHeight="1" spans="1:18">
      <c r="A49" s="400">
        <v>42</v>
      </c>
      <c r="B49" s="217"/>
      <c r="C49" s="217"/>
      <c r="D49" s="488"/>
      <c r="E49" s="509"/>
      <c r="F49" s="510"/>
      <c r="G49" s="511"/>
      <c r="H49" s="509"/>
      <c r="I49" s="515"/>
      <c r="J49" s="504"/>
      <c r="K49" s="516"/>
      <c r="L49" s="517"/>
      <c r="M49" s="518"/>
      <c r="N49" s="504"/>
      <c r="O49" s="519">
        <f t="shared" si="0"/>
        <v>0</v>
      </c>
      <c r="P49" s="520" t="e">
        <f t="shared" si="1"/>
        <v>#DIV/0!</v>
      </c>
      <c r="Q49" s="522"/>
      <c r="R49" s="522"/>
    </row>
    <row r="50" customHeight="1" spans="1:18">
      <c r="A50" s="400">
        <v>43</v>
      </c>
      <c r="B50" s="217"/>
      <c r="C50" s="217"/>
      <c r="D50" s="488"/>
      <c r="E50" s="509"/>
      <c r="F50" s="510"/>
      <c r="G50" s="511"/>
      <c r="H50" s="509"/>
      <c r="I50" s="515"/>
      <c r="J50" s="504"/>
      <c r="K50" s="516"/>
      <c r="L50" s="517"/>
      <c r="M50" s="518"/>
      <c r="N50" s="504"/>
      <c r="O50" s="519">
        <f t="shared" si="0"/>
        <v>0</v>
      </c>
      <c r="P50" s="520" t="e">
        <f t="shared" si="1"/>
        <v>#DIV/0!</v>
      </c>
      <c r="Q50" s="522"/>
      <c r="R50" s="522"/>
    </row>
    <row r="51" customHeight="1" spans="1:18">
      <c r="A51" s="400">
        <v>44</v>
      </c>
      <c r="B51" s="217"/>
      <c r="C51" s="217"/>
      <c r="D51" s="488"/>
      <c r="E51" s="509"/>
      <c r="F51" s="510"/>
      <c r="G51" s="511"/>
      <c r="H51" s="509"/>
      <c r="I51" s="515"/>
      <c r="J51" s="504"/>
      <c r="K51" s="516"/>
      <c r="L51" s="517"/>
      <c r="M51" s="518"/>
      <c r="N51" s="504"/>
      <c r="O51" s="519">
        <f t="shared" si="0"/>
        <v>0</v>
      </c>
      <c r="P51" s="520" t="e">
        <f t="shared" si="1"/>
        <v>#DIV/0!</v>
      </c>
      <c r="Q51" s="522"/>
      <c r="R51" s="522"/>
    </row>
    <row r="52" customHeight="1" spans="1:18">
      <c r="A52" s="400">
        <v>45</v>
      </c>
      <c r="B52" s="217"/>
      <c r="C52" s="217"/>
      <c r="D52" s="488"/>
      <c r="E52" s="509"/>
      <c r="F52" s="510"/>
      <c r="G52" s="511"/>
      <c r="H52" s="509"/>
      <c r="I52" s="515"/>
      <c r="J52" s="504"/>
      <c r="K52" s="516"/>
      <c r="L52" s="517"/>
      <c r="M52" s="518"/>
      <c r="N52" s="504"/>
      <c r="O52" s="519">
        <f t="shared" si="0"/>
        <v>0</v>
      </c>
      <c r="P52" s="520" t="e">
        <f t="shared" si="1"/>
        <v>#DIV/0!</v>
      </c>
      <c r="Q52" s="522"/>
      <c r="R52" s="522"/>
    </row>
    <row r="53" customHeight="1" spans="1:18">
      <c r="A53" s="400">
        <v>46</v>
      </c>
      <c r="B53" s="217"/>
      <c r="C53" s="217"/>
      <c r="D53" s="488"/>
      <c r="E53" s="509"/>
      <c r="F53" s="510"/>
      <c r="G53" s="511"/>
      <c r="H53" s="509"/>
      <c r="I53" s="515"/>
      <c r="J53" s="504"/>
      <c r="K53" s="516"/>
      <c r="L53" s="517"/>
      <c r="M53" s="518"/>
      <c r="N53" s="504"/>
      <c r="O53" s="519">
        <f t="shared" si="0"/>
        <v>0</v>
      </c>
      <c r="P53" s="520" t="e">
        <f t="shared" si="1"/>
        <v>#DIV/0!</v>
      </c>
      <c r="Q53" s="522"/>
      <c r="R53" s="522"/>
    </row>
    <row r="54" customHeight="1" spans="1:18">
      <c r="A54" s="400">
        <v>47</v>
      </c>
      <c r="B54" s="217"/>
      <c r="C54" s="217"/>
      <c r="D54" s="488"/>
      <c r="E54" s="509"/>
      <c r="F54" s="510"/>
      <c r="G54" s="511"/>
      <c r="H54" s="509"/>
      <c r="I54" s="515"/>
      <c r="J54" s="504"/>
      <c r="K54" s="516"/>
      <c r="L54" s="517"/>
      <c r="M54" s="518"/>
      <c r="N54" s="504"/>
      <c r="O54" s="519">
        <f t="shared" si="0"/>
        <v>0</v>
      </c>
      <c r="P54" s="520" t="e">
        <f t="shared" si="1"/>
        <v>#DIV/0!</v>
      </c>
      <c r="Q54" s="522"/>
      <c r="R54" s="522"/>
    </row>
    <row r="55" customHeight="1" spans="1:18">
      <c r="A55" s="400">
        <v>48</v>
      </c>
      <c r="B55" s="217"/>
      <c r="C55" s="217"/>
      <c r="D55" s="488"/>
      <c r="E55" s="509"/>
      <c r="F55" s="510"/>
      <c r="G55" s="511"/>
      <c r="H55" s="509"/>
      <c r="I55" s="515"/>
      <c r="J55" s="504"/>
      <c r="K55" s="516"/>
      <c r="L55" s="517"/>
      <c r="M55" s="518"/>
      <c r="N55" s="504"/>
      <c r="O55" s="519">
        <f t="shared" si="0"/>
        <v>0</v>
      </c>
      <c r="P55" s="520" t="e">
        <f t="shared" si="1"/>
        <v>#DIV/0!</v>
      </c>
      <c r="Q55" s="522"/>
      <c r="R55" s="522"/>
    </row>
    <row r="56" customHeight="1" spans="1:18">
      <c r="A56" s="400">
        <v>49</v>
      </c>
      <c r="B56" s="217"/>
      <c r="C56" s="217"/>
      <c r="D56" s="488"/>
      <c r="E56" s="509"/>
      <c r="F56" s="510"/>
      <c r="G56" s="511"/>
      <c r="H56" s="509"/>
      <c r="I56" s="515"/>
      <c r="J56" s="504"/>
      <c r="K56" s="516"/>
      <c r="L56" s="517"/>
      <c r="M56" s="518"/>
      <c r="N56" s="504"/>
      <c r="O56" s="519">
        <f t="shared" si="0"/>
        <v>0</v>
      </c>
      <c r="P56" s="520" t="e">
        <f t="shared" si="1"/>
        <v>#DIV/0!</v>
      </c>
      <c r="Q56" s="522"/>
      <c r="R56" s="522"/>
    </row>
    <row r="57" customHeight="1" spans="1:18">
      <c r="A57" s="400">
        <v>50</v>
      </c>
      <c r="B57" s="217"/>
      <c r="C57" s="217"/>
      <c r="D57" s="488"/>
      <c r="E57" s="509"/>
      <c r="F57" s="510"/>
      <c r="G57" s="511"/>
      <c r="H57" s="509"/>
      <c r="I57" s="515"/>
      <c r="J57" s="504"/>
      <c r="K57" s="516"/>
      <c r="L57" s="517"/>
      <c r="M57" s="518"/>
      <c r="N57" s="516"/>
      <c r="O57" s="519">
        <f t="shared" si="0"/>
        <v>0</v>
      </c>
      <c r="P57" s="520" t="e">
        <f t="shared" si="1"/>
        <v>#DIV/0!</v>
      </c>
      <c r="Q57" s="522"/>
      <c r="R57" s="522"/>
    </row>
    <row r="58" customHeight="1" spans="1:18">
      <c r="A58" s="400">
        <v>51</v>
      </c>
      <c r="B58" s="217"/>
      <c r="C58" s="217"/>
      <c r="D58" s="488"/>
      <c r="E58" s="513"/>
      <c r="F58" s="510"/>
      <c r="G58" s="511"/>
      <c r="H58" s="513"/>
      <c r="I58" s="515"/>
      <c r="J58" s="504"/>
      <c r="K58" s="516"/>
      <c r="L58" s="517"/>
      <c r="M58" s="518"/>
      <c r="N58" s="516"/>
      <c r="O58" s="519">
        <f t="shared" si="0"/>
        <v>0</v>
      </c>
      <c r="P58" s="520" t="e">
        <f t="shared" si="1"/>
        <v>#DIV/0!</v>
      </c>
      <c r="Q58" s="522"/>
      <c r="R58" s="522"/>
    </row>
    <row r="59" customHeight="1" spans="1:18">
      <c r="A59" s="400">
        <v>52</v>
      </c>
      <c r="B59" s="217"/>
      <c r="C59" s="217"/>
      <c r="D59" s="488"/>
      <c r="E59" s="509"/>
      <c r="F59" s="510"/>
      <c r="G59" s="511"/>
      <c r="H59" s="509"/>
      <c r="I59" s="515"/>
      <c r="J59" s="504"/>
      <c r="K59" s="516"/>
      <c r="L59" s="517"/>
      <c r="M59" s="518"/>
      <c r="N59" s="504"/>
      <c r="O59" s="519">
        <f t="shared" si="0"/>
        <v>0</v>
      </c>
      <c r="P59" s="520" t="e">
        <f t="shared" si="1"/>
        <v>#DIV/0!</v>
      </c>
      <c r="Q59" s="522"/>
      <c r="R59" s="522"/>
    </row>
    <row r="60" customHeight="1" spans="1:18">
      <c r="A60" s="400">
        <v>53</v>
      </c>
      <c r="B60" s="217"/>
      <c r="C60" s="217"/>
      <c r="D60" s="488"/>
      <c r="E60" s="509"/>
      <c r="F60" s="510"/>
      <c r="G60" s="511"/>
      <c r="H60" s="509"/>
      <c r="I60" s="515"/>
      <c r="J60" s="504"/>
      <c r="K60" s="516"/>
      <c r="L60" s="517"/>
      <c r="M60" s="518"/>
      <c r="N60" s="504"/>
      <c r="O60" s="519">
        <f t="shared" si="0"/>
        <v>0</v>
      </c>
      <c r="P60" s="520" t="e">
        <f t="shared" si="1"/>
        <v>#DIV/0!</v>
      </c>
      <c r="Q60" s="522"/>
      <c r="R60" s="522"/>
    </row>
    <row r="61" customHeight="1" spans="1:18">
      <c r="A61" s="400">
        <v>54</v>
      </c>
      <c r="B61" s="217"/>
      <c r="C61" s="217"/>
      <c r="D61" s="488"/>
      <c r="E61" s="509"/>
      <c r="F61" s="510"/>
      <c r="G61" s="511"/>
      <c r="H61" s="509"/>
      <c r="I61" s="515"/>
      <c r="J61" s="504"/>
      <c r="K61" s="516"/>
      <c r="L61" s="517"/>
      <c r="M61" s="518"/>
      <c r="N61" s="504"/>
      <c r="O61" s="519">
        <f t="shared" si="0"/>
        <v>0</v>
      </c>
      <c r="P61" s="520" t="e">
        <f t="shared" si="1"/>
        <v>#DIV/0!</v>
      </c>
      <c r="Q61" s="522"/>
      <c r="R61" s="522"/>
    </row>
    <row r="62" customHeight="1" spans="1:18">
      <c r="A62" s="400">
        <v>55</v>
      </c>
      <c r="B62" s="217"/>
      <c r="C62" s="217"/>
      <c r="D62" s="488"/>
      <c r="E62" s="509"/>
      <c r="F62" s="510"/>
      <c r="G62" s="511"/>
      <c r="H62" s="509"/>
      <c r="I62" s="515"/>
      <c r="J62" s="504"/>
      <c r="K62" s="516"/>
      <c r="L62" s="517"/>
      <c r="M62" s="518"/>
      <c r="N62" s="504"/>
      <c r="O62" s="519">
        <f t="shared" si="0"/>
        <v>0</v>
      </c>
      <c r="P62" s="520" t="e">
        <f t="shared" si="1"/>
        <v>#DIV/0!</v>
      </c>
      <c r="Q62" s="522"/>
      <c r="R62" s="522"/>
    </row>
    <row r="63" customHeight="1" spans="1:18">
      <c r="A63" s="400">
        <v>56</v>
      </c>
      <c r="B63" s="217"/>
      <c r="C63" s="217"/>
      <c r="D63" s="488"/>
      <c r="E63" s="509"/>
      <c r="F63" s="510"/>
      <c r="G63" s="511"/>
      <c r="H63" s="509"/>
      <c r="I63" s="515"/>
      <c r="J63" s="504"/>
      <c r="K63" s="516"/>
      <c r="L63" s="517"/>
      <c r="M63" s="518"/>
      <c r="N63" s="504"/>
      <c r="O63" s="519">
        <f t="shared" si="0"/>
        <v>0</v>
      </c>
      <c r="P63" s="520" t="e">
        <f t="shared" si="1"/>
        <v>#DIV/0!</v>
      </c>
      <c r="Q63" s="522"/>
      <c r="R63" s="522"/>
    </row>
    <row r="64" customHeight="1" spans="1:18">
      <c r="A64" s="400">
        <v>57</v>
      </c>
      <c r="B64" s="217"/>
      <c r="C64" s="217"/>
      <c r="D64" s="488"/>
      <c r="E64" s="513"/>
      <c r="F64" s="510"/>
      <c r="G64" s="511"/>
      <c r="H64" s="513"/>
      <c r="I64" s="515"/>
      <c r="J64" s="504"/>
      <c r="K64" s="516"/>
      <c r="L64" s="517"/>
      <c r="M64" s="518"/>
      <c r="N64" s="516"/>
      <c r="O64" s="519">
        <f t="shared" si="0"/>
        <v>0</v>
      </c>
      <c r="P64" s="520" t="e">
        <f t="shared" si="1"/>
        <v>#DIV/0!</v>
      </c>
      <c r="Q64" s="522"/>
      <c r="R64" s="522"/>
    </row>
    <row r="65" customHeight="1" spans="1:18">
      <c r="A65" s="400">
        <v>58</v>
      </c>
      <c r="B65" s="217"/>
      <c r="C65" s="217"/>
      <c r="D65" s="488"/>
      <c r="E65" s="523"/>
      <c r="F65" s="510"/>
      <c r="G65" s="511"/>
      <c r="H65" s="523"/>
      <c r="I65" s="515"/>
      <c r="J65" s="504"/>
      <c r="K65" s="516"/>
      <c r="L65" s="517"/>
      <c r="M65" s="518"/>
      <c r="N65" s="504"/>
      <c r="O65" s="519">
        <f t="shared" si="0"/>
        <v>0</v>
      </c>
      <c r="P65" s="520" t="e">
        <f t="shared" si="1"/>
        <v>#DIV/0!</v>
      </c>
      <c r="Q65" s="522"/>
      <c r="R65" s="522"/>
    </row>
    <row r="66" customHeight="1" spans="1:18">
      <c r="A66" s="400">
        <v>59</v>
      </c>
      <c r="B66" s="217"/>
      <c r="C66" s="217"/>
      <c r="D66" s="488"/>
      <c r="E66" s="523"/>
      <c r="F66" s="510"/>
      <c r="G66" s="511"/>
      <c r="H66" s="523"/>
      <c r="I66" s="515"/>
      <c r="J66" s="504"/>
      <c r="K66" s="516"/>
      <c r="L66" s="517"/>
      <c r="M66" s="518"/>
      <c r="N66" s="516"/>
      <c r="O66" s="519">
        <f t="shared" si="0"/>
        <v>0</v>
      </c>
      <c r="P66" s="520" t="e">
        <f t="shared" si="1"/>
        <v>#DIV/0!</v>
      </c>
      <c r="Q66" s="522"/>
      <c r="R66" s="522"/>
    </row>
    <row r="67" customHeight="1" spans="1:18">
      <c r="A67" s="400">
        <v>60</v>
      </c>
      <c r="B67" s="217"/>
      <c r="C67" s="217"/>
      <c r="D67" s="488"/>
      <c r="E67" s="523"/>
      <c r="F67" s="510"/>
      <c r="G67" s="511"/>
      <c r="H67" s="523"/>
      <c r="I67" s="515"/>
      <c r="J67" s="504"/>
      <c r="K67" s="516"/>
      <c r="L67" s="517"/>
      <c r="M67" s="518"/>
      <c r="N67" s="504"/>
      <c r="O67" s="519">
        <f t="shared" si="0"/>
        <v>0</v>
      </c>
      <c r="P67" s="520" t="e">
        <f t="shared" si="1"/>
        <v>#DIV/0!</v>
      </c>
      <c r="Q67" s="522"/>
      <c r="R67" s="522"/>
    </row>
    <row r="68" customHeight="1" spans="1:18">
      <c r="A68" s="400">
        <v>61</v>
      </c>
      <c r="B68" s="217"/>
      <c r="C68" s="217"/>
      <c r="D68" s="488"/>
      <c r="E68" s="523"/>
      <c r="F68" s="510"/>
      <c r="G68" s="511"/>
      <c r="H68" s="523"/>
      <c r="I68" s="515"/>
      <c r="J68" s="504"/>
      <c r="K68" s="516"/>
      <c r="L68" s="517"/>
      <c r="M68" s="518"/>
      <c r="N68" s="516"/>
      <c r="O68" s="519">
        <f t="shared" si="0"/>
        <v>0</v>
      </c>
      <c r="P68" s="520" t="e">
        <f t="shared" si="1"/>
        <v>#DIV/0!</v>
      </c>
      <c r="Q68" s="522"/>
      <c r="R68" s="522"/>
    </row>
    <row r="69" customHeight="1" spans="1:18">
      <c r="A69" s="400">
        <v>62</v>
      </c>
      <c r="B69" s="217"/>
      <c r="C69" s="217"/>
      <c r="D69" s="488"/>
      <c r="E69" s="523"/>
      <c r="F69" s="510"/>
      <c r="G69" s="511"/>
      <c r="H69" s="523"/>
      <c r="I69" s="515"/>
      <c r="J69" s="504"/>
      <c r="K69" s="516"/>
      <c r="L69" s="517"/>
      <c r="M69" s="518"/>
      <c r="N69" s="516"/>
      <c r="O69" s="519">
        <f t="shared" si="0"/>
        <v>0</v>
      </c>
      <c r="P69" s="520" t="e">
        <f t="shared" si="1"/>
        <v>#DIV/0!</v>
      </c>
      <c r="Q69" s="522"/>
      <c r="R69" s="522"/>
    </row>
    <row r="70" customHeight="1" spans="1:18">
      <c r="A70" s="400">
        <v>63</v>
      </c>
      <c r="B70" s="217"/>
      <c r="C70" s="217"/>
      <c r="D70" s="488"/>
      <c r="E70" s="523"/>
      <c r="F70" s="510"/>
      <c r="G70" s="511"/>
      <c r="H70" s="523"/>
      <c r="I70" s="515"/>
      <c r="J70" s="504"/>
      <c r="K70" s="516"/>
      <c r="L70" s="517"/>
      <c r="M70" s="518"/>
      <c r="N70" s="516"/>
      <c r="O70" s="519">
        <f t="shared" si="0"/>
        <v>0</v>
      </c>
      <c r="P70" s="520" t="e">
        <f t="shared" si="1"/>
        <v>#DIV/0!</v>
      </c>
      <c r="Q70" s="522"/>
      <c r="R70" s="522"/>
    </row>
    <row r="71" customHeight="1" spans="1:18">
      <c r="A71" s="400">
        <v>64</v>
      </c>
      <c r="B71" s="217"/>
      <c r="C71" s="217"/>
      <c r="D71" s="488"/>
      <c r="E71" s="523"/>
      <c r="F71" s="510"/>
      <c r="G71" s="511"/>
      <c r="H71" s="523"/>
      <c r="I71" s="515"/>
      <c r="J71" s="504"/>
      <c r="K71" s="516"/>
      <c r="L71" s="517"/>
      <c r="M71" s="518"/>
      <c r="N71" s="504"/>
      <c r="O71" s="519">
        <f t="shared" si="0"/>
        <v>0</v>
      </c>
      <c r="P71" s="520" t="e">
        <f t="shared" si="1"/>
        <v>#DIV/0!</v>
      </c>
      <c r="Q71" s="522"/>
      <c r="R71" s="522"/>
    </row>
    <row r="72" customHeight="1" spans="1:18">
      <c r="A72" s="400">
        <v>65</v>
      </c>
      <c r="B72" s="217"/>
      <c r="C72" s="217"/>
      <c r="D72" s="488"/>
      <c r="E72" s="523"/>
      <c r="F72" s="510"/>
      <c r="G72" s="511"/>
      <c r="H72" s="523"/>
      <c r="I72" s="515"/>
      <c r="J72" s="504"/>
      <c r="K72" s="516"/>
      <c r="L72" s="517"/>
      <c r="M72" s="518"/>
      <c r="N72" s="504"/>
      <c r="O72" s="519">
        <f t="shared" si="0"/>
        <v>0</v>
      </c>
      <c r="P72" s="520" t="e">
        <f t="shared" si="1"/>
        <v>#DIV/0!</v>
      </c>
      <c r="Q72" s="522"/>
      <c r="R72" s="522"/>
    </row>
    <row r="73" customHeight="1" spans="1:18">
      <c r="A73" s="400">
        <v>66</v>
      </c>
      <c r="B73" s="217"/>
      <c r="C73" s="217"/>
      <c r="D73" s="488"/>
      <c r="E73" s="523"/>
      <c r="F73" s="510"/>
      <c r="G73" s="511"/>
      <c r="H73" s="523"/>
      <c r="I73" s="515"/>
      <c r="J73" s="504"/>
      <c r="K73" s="516"/>
      <c r="L73" s="517"/>
      <c r="M73" s="518"/>
      <c r="N73" s="504"/>
      <c r="O73" s="519">
        <f t="shared" ref="O73:O97" si="2">N73-K73</f>
        <v>0</v>
      </c>
      <c r="P73" s="520" t="e">
        <f t="shared" ref="P73:P97" si="3">O73/K73*100</f>
        <v>#DIV/0!</v>
      </c>
      <c r="Q73" s="522"/>
      <c r="R73" s="522"/>
    </row>
    <row r="74" customHeight="1" spans="1:18">
      <c r="A74" s="400">
        <v>67</v>
      </c>
      <c r="B74" s="217"/>
      <c r="C74" s="217"/>
      <c r="D74" s="488"/>
      <c r="E74" s="523"/>
      <c r="F74" s="510"/>
      <c r="G74" s="511"/>
      <c r="H74" s="523"/>
      <c r="I74" s="515"/>
      <c r="J74" s="504"/>
      <c r="K74" s="516"/>
      <c r="L74" s="517"/>
      <c r="M74" s="518"/>
      <c r="N74" s="504"/>
      <c r="O74" s="519">
        <f t="shared" si="2"/>
        <v>0</v>
      </c>
      <c r="P74" s="520" t="e">
        <f t="shared" si="3"/>
        <v>#DIV/0!</v>
      </c>
      <c r="Q74" s="522"/>
      <c r="R74" s="522"/>
    </row>
    <row r="75" customHeight="1" spans="1:18">
      <c r="A75" s="400">
        <v>68</v>
      </c>
      <c r="B75" s="217"/>
      <c r="C75" s="217"/>
      <c r="D75" s="488"/>
      <c r="E75" s="523"/>
      <c r="F75" s="510"/>
      <c r="G75" s="511"/>
      <c r="H75" s="523"/>
      <c r="I75" s="515"/>
      <c r="J75" s="504"/>
      <c r="K75" s="516"/>
      <c r="L75" s="517"/>
      <c r="M75" s="518"/>
      <c r="N75" s="504"/>
      <c r="O75" s="519">
        <f t="shared" si="2"/>
        <v>0</v>
      </c>
      <c r="P75" s="520" t="e">
        <f t="shared" si="3"/>
        <v>#DIV/0!</v>
      </c>
      <c r="Q75" s="522"/>
      <c r="R75" s="522"/>
    </row>
    <row r="76" customHeight="1" spans="1:18">
      <c r="A76" s="400">
        <v>69</v>
      </c>
      <c r="B76" s="217"/>
      <c r="C76" s="217"/>
      <c r="D76" s="488"/>
      <c r="E76" s="523"/>
      <c r="F76" s="510"/>
      <c r="G76" s="511"/>
      <c r="H76" s="523"/>
      <c r="I76" s="515"/>
      <c r="J76" s="504"/>
      <c r="K76" s="516"/>
      <c r="L76" s="517"/>
      <c r="M76" s="518"/>
      <c r="N76" s="504"/>
      <c r="O76" s="519">
        <f t="shared" si="2"/>
        <v>0</v>
      </c>
      <c r="P76" s="520" t="e">
        <f t="shared" si="3"/>
        <v>#DIV/0!</v>
      </c>
      <c r="Q76" s="522"/>
      <c r="R76" s="522"/>
    </row>
    <row r="77" customHeight="1" spans="1:18">
      <c r="A77" s="400">
        <v>70</v>
      </c>
      <c r="B77" s="217"/>
      <c r="C77" s="217"/>
      <c r="D77" s="488"/>
      <c r="E77" s="523"/>
      <c r="F77" s="510"/>
      <c r="G77" s="511"/>
      <c r="H77" s="523"/>
      <c r="I77" s="515"/>
      <c r="J77" s="504"/>
      <c r="K77" s="516"/>
      <c r="L77" s="517"/>
      <c r="M77" s="518"/>
      <c r="N77" s="504"/>
      <c r="O77" s="519">
        <f t="shared" si="2"/>
        <v>0</v>
      </c>
      <c r="P77" s="520" t="e">
        <f t="shared" si="3"/>
        <v>#DIV/0!</v>
      </c>
      <c r="Q77" s="522"/>
      <c r="R77" s="522"/>
    </row>
    <row r="78" customHeight="1" spans="1:18">
      <c r="A78" s="400">
        <v>71</v>
      </c>
      <c r="B78" s="217"/>
      <c r="C78" s="217"/>
      <c r="D78" s="488"/>
      <c r="E78" s="509"/>
      <c r="F78" s="510"/>
      <c r="G78" s="511"/>
      <c r="H78" s="509"/>
      <c r="I78" s="515"/>
      <c r="J78" s="504"/>
      <c r="K78" s="516"/>
      <c r="L78" s="517"/>
      <c r="M78" s="518"/>
      <c r="N78" s="504"/>
      <c r="O78" s="519">
        <f t="shared" si="2"/>
        <v>0</v>
      </c>
      <c r="P78" s="520" t="e">
        <f t="shared" si="3"/>
        <v>#DIV/0!</v>
      </c>
      <c r="Q78" s="522"/>
      <c r="R78" s="522"/>
    </row>
    <row r="79" customHeight="1" spans="1:18">
      <c r="A79" s="400">
        <v>72</v>
      </c>
      <c r="B79" s="217"/>
      <c r="C79" s="217"/>
      <c r="D79" s="488"/>
      <c r="E79" s="509"/>
      <c r="F79" s="510"/>
      <c r="G79" s="511"/>
      <c r="H79" s="509"/>
      <c r="I79" s="515"/>
      <c r="J79" s="504"/>
      <c r="K79" s="516"/>
      <c r="L79" s="517"/>
      <c r="M79" s="518"/>
      <c r="N79" s="504"/>
      <c r="O79" s="519">
        <f t="shared" si="2"/>
        <v>0</v>
      </c>
      <c r="P79" s="520" t="e">
        <f t="shared" si="3"/>
        <v>#DIV/0!</v>
      </c>
      <c r="Q79" s="522"/>
      <c r="R79" s="522"/>
    </row>
    <row r="80" customHeight="1" spans="1:18">
      <c r="A80" s="400">
        <v>73</v>
      </c>
      <c r="B80" s="217"/>
      <c r="C80" s="217"/>
      <c r="D80" s="488"/>
      <c r="E80" s="509"/>
      <c r="F80" s="510"/>
      <c r="G80" s="511"/>
      <c r="H80" s="509"/>
      <c r="I80" s="515"/>
      <c r="J80" s="504"/>
      <c r="K80" s="516"/>
      <c r="L80" s="517"/>
      <c r="M80" s="518"/>
      <c r="N80" s="504"/>
      <c r="O80" s="519">
        <f t="shared" si="2"/>
        <v>0</v>
      </c>
      <c r="P80" s="520" t="e">
        <f t="shared" si="3"/>
        <v>#DIV/0!</v>
      </c>
      <c r="Q80" s="522"/>
      <c r="R80" s="522"/>
    </row>
    <row r="81" customHeight="1" spans="1:18">
      <c r="A81" s="400">
        <v>74</v>
      </c>
      <c r="B81" s="217"/>
      <c r="C81" s="217"/>
      <c r="D81" s="488"/>
      <c r="E81" s="509"/>
      <c r="F81" s="510"/>
      <c r="G81" s="511"/>
      <c r="H81" s="509"/>
      <c r="I81" s="515"/>
      <c r="J81" s="504"/>
      <c r="K81" s="516"/>
      <c r="L81" s="517"/>
      <c r="M81" s="518"/>
      <c r="N81" s="504"/>
      <c r="O81" s="519">
        <f t="shared" si="2"/>
        <v>0</v>
      </c>
      <c r="P81" s="520" t="e">
        <f t="shared" si="3"/>
        <v>#DIV/0!</v>
      </c>
      <c r="Q81" s="522"/>
      <c r="R81" s="522"/>
    </row>
    <row r="82" customHeight="1" spans="1:18">
      <c r="A82" s="400">
        <v>75</v>
      </c>
      <c r="B82" s="217"/>
      <c r="C82" s="217"/>
      <c r="D82" s="488"/>
      <c r="E82" s="509"/>
      <c r="F82" s="510"/>
      <c r="G82" s="511"/>
      <c r="H82" s="509"/>
      <c r="I82" s="515"/>
      <c r="J82" s="504"/>
      <c r="K82" s="516"/>
      <c r="L82" s="517"/>
      <c r="M82" s="518"/>
      <c r="N82" s="504"/>
      <c r="O82" s="519">
        <f t="shared" si="2"/>
        <v>0</v>
      </c>
      <c r="P82" s="520" t="e">
        <f t="shared" si="3"/>
        <v>#DIV/0!</v>
      </c>
      <c r="Q82" s="522"/>
      <c r="R82" s="522"/>
    </row>
    <row r="83" customHeight="1" spans="1:18">
      <c r="A83" s="400">
        <v>76</v>
      </c>
      <c r="B83" s="217"/>
      <c r="C83" s="217"/>
      <c r="D83" s="488"/>
      <c r="E83" s="509"/>
      <c r="F83" s="510"/>
      <c r="G83" s="511"/>
      <c r="H83" s="509"/>
      <c r="I83" s="515"/>
      <c r="J83" s="504"/>
      <c r="K83" s="516"/>
      <c r="L83" s="517"/>
      <c r="M83" s="518"/>
      <c r="N83" s="504"/>
      <c r="O83" s="519">
        <f t="shared" si="2"/>
        <v>0</v>
      </c>
      <c r="P83" s="520" t="e">
        <f t="shared" si="3"/>
        <v>#DIV/0!</v>
      </c>
      <c r="Q83" s="522"/>
      <c r="R83" s="522"/>
    </row>
    <row r="84" customHeight="1" spans="1:18">
      <c r="A84" s="400">
        <v>77</v>
      </c>
      <c r="B84" s="217"/>
      <c r="C84" s="217"/>
      <c r="D84" s="488"/>
      <c r="E84" s="509"/>
      <c r="F84" s="510"/>
      <c r="G84" s="511"/>
      <c r="H84" s="509"/>
      <c r="I84" s="515"/>
      <c r="J84" s="504"/>
      <c r="K84" s="516"/>
      <c r="L84" s="517"/>
      <c r="M84" s="518"/>
      <c r="N84" s="504"/>
      <c r="O84" s="519">
        <f t="shared" si="2"/>
        <v>0</v>
      </c>
      <c r="P84" s="520" t="e">
        <f t="shared" si="3"/>
        <v>#DIV/0!</v>
      </c>
      <c r="Q84" s="522"/>
      <c r="R84" s="522"/>
    </row>
    <row r="85" customHeight="1" spans="1:18">
      <c r="A85" s="400">
        <v>78</v>
      </c>
      <c r="B85" s="217"/>
      <c r="C85" s="217"/>
      <c r="D85" s="488"/>
      <c r="E85" s="509"/>
      <c r="F85" s="510"/>
      <c r="G85" s="511"/>
      <c r="H85" s="509"/>
      <c r="I85" s="515"/>
      <c r="J85" s="504"/>
      <c r="K85" s="516"/>
      <c r="L85" s="517"/>
      <c r="M85" s="518"/>
      <c r="N85" s="504"/>
      <c r="O85" s="519">
        <f t="shared" si="2"/>
        <v>0</v>
      </c>
      <c r="P85" s="520" t="e">
        <f t="shared" si="3"/>
        <v>#DIV/0!</v>
      </c>
      <c r="Q85" s="522"/>
      <c r="R85" s="522"/>
    </row>
    <row r="86" customHeight="1" spans="1:18">
      <c r="A86" s="400">
        <v>79</v>
      </c>
      <c r="B86" s="217"/>
      <c r="C86" s="217"/>
      <c r="D86" s="488"/>
      <c r="E86" s="509"/>
      <c r="F86" s="510"/>
      <c r="G86" s="511"/>
      <c r="H86" s="509"/>
      <c r="I86" s="515"/>
      <c r="J86" s="504"/>
      <c r="K86" s="516"/>
      <c r="L86" s="517"/>
      <c r="M86" s="518"/>
      <c r="N86" s="504"/>
      <c r="O86" s="519">
        <f t="shared" si="2"/>
        <v>0</v>
      </c>
      <c r="P86" s="520" t="e">
        <f t="shared" si="3"/>
        <v>#DIV/0!</v>
      </c>
      <c r="Q86" s="522"/>
      <c r="R86" s="522"/>
    </row>
    <row r="87" customHeight="1" spans="1:18">
      <c r="A87" s="400">
        <v>80</v>
      </c>
      <c r="B87" s="217"/>
      <c r="C87" s="217"/>
      <c r="D87" s="488"/>
      <c r="E87" s="509"/>
      <c r="F87" s="510"/>
      <c r="G87" s="511"/>
      <c r="H87" s="509"/>
      <c r="I87" s="515"/>
      <c r="J87" s="504"/>
      <c r="K87" s="516"/>
      <c r="L87" s="517"/>
      <c r="M87" s="518"/>
      <c r="N87" s="504"/>
      <c r="O87" s="519">
        <f t="shared" si="2"/>
        <v>0</v>
      </c>
      <c r="P87" s="520" t="e">
        <f t="shared" si="3"/>
        <v>#DIV/0!</v>
      </c>
      <c r="Q87" s="522"/>
      <c r="R87" s="522"/>
    </row>
    <row r="88" customHeight="1" spans="1:18">
      <c r="A88" s="400">
        <v>81</v>
      </c>
      <c r="B88" s="217"/>
      <c r="C88" s="217"/>
      <c r="D88" s="488"/>
      <c r="E88" s="509"/>
      <c r="F88" s="510"/>
      <c r="G88" s="511"/>
      <c r="H88" s="509"/>
      <c r="I88" s="515"/>
      <c r="J88" s="504"/>
      <c r="K88" s="516"/>
      <c r="L88" s="517"/>
      <c r="M88" s="518"/>
      <c r="N88" s="504"/>
      <c r="O88" s="519">
        <f t="shared" si="2"/>
        <v>0</v>
      </c>
      <c r="P88" s="520" t="e">
        <f t="shared" si="3"/>
        <v>#DIV/0!</v>
      </c>
      <c r="Q88" s="522"/>
      <c r="R88" s="522"/>
    </row>
    <row r="89" customHeight="1" spans="1:18">
      <c r="A89" s="400">
        <v>82</v>
      </c>
      <c r="B89" s="217"/>
      <c r="C89" s="217"/>
      <c r="D89" s="488"/>
      <c r="E89" s="509"/>
      <c r="F89" s="510"/>
      <c r="G89" s="511"/>
      <c r="H89" s="509"/>
      <c r="I89" s="515"/>
      <c r="J89" s="504"/>
      <c r="K89" s="516"/>
      <c r="L89" s="517"/>
      <c r="M89" s="518"/>
      <c r="N89" s="504"/>
      <c r="O89" s="519">
        <f t="shared" si="2"/>
        <v>0</v>
      </c>
      <c r="P89" s="520" t="e">
        <f t="shared" si="3"/>
        <v>#DIV/0!</v>
      </c>
      <c r="Q89" s="522"/>
      <c r="R89" s="522"/>
    </row>
    <row r="90" customHeight="1" spans="1:18">
      <c r="A90" s="400">
        <v>83</v>
      </c>
      <c r="B90" s="217"/>
      <c r="C90" s="217"/>
      <c r="D90" s="488"/>
      <c r="E90" s="509"/>
      <c r="F90" s="510"/>
      <c r="G90" s="511"/>
      <c r="H90" s="509"/>
      <c r="I90" s="515"/>
      <c r="J90" s="504"/>
      <c r="K90" s="516"/>
      <c r="L90" s="517"/>
      <c r="M90" s="518"/>
      <c r="N90" s="504"/>
      <c r="O90" s="519">
        <f t="shared" si="2"/>
        <v>0</v>
      </c>
      <c r="P90" s="520" t="e">
        <f t="shared" si="3"/>
        <v>#DIV/0!</v>
      </c>
      <c r="Q90" s="522"/>
      <c r="R90" s="522"/>
    </row>
    <row r="91" customHeight="1" spans="1:18">
      <c r="A91" s="400">
        <v>84</v>
      </c>
      <c r="B91" s="217"/>
      <c r="C91" s="217"/>
      <c r="D91" s="488"/>
      <c r="E91" s="509"/>
      <c r="F91" s="510"/>
      <c r="G91" s="511"/>
      <c r="H91" s="509"/>
      <c r="I91" s="515"/>
      <c r="J91" s="504"/>
      <c r="K91" s="516"/>
      <c r="L91" s="517"/>
      <c r="M91" s="518"/>
      <c r="N91" s="504"/>
      <c r="O91" s="519">
        <f t="shared" si="2"/>
        <v>0</v>
      </c>
      <c r="P91" s="520" t="e">
        <f t="shared" si="3"/>
        <v>#DIV/0!</v>
      </c>
      <c r="Q91" s="522"/>
      <c r="R91" s="522"/>
    </row>
    <row r="92" customHeight="1" spans="1:18">
      <c r="A92" s="400">
        <v>85</v>
      </c>
      <c r="B92" s="217"/>
      <c r="C92" s="217"/>
      <c r="D92" s="488"/>
      <c r="E92" s="509"/>
      <c r="F92" s="510"/>
      <c r="G92" s="511"/>
      <c r="H92" s="509"/>
      <c r="I92" s="515"/>
      <c r="J92" s="504"/>
      <c r="K92" s="516"/>
      <c r="L92" s="517"/>
      <c r="M92" s="518"/>
      <c r="N92" s="504"/>
      <c r="O92" s="519">
        <f t="shared" si="2"/>
        <v>0</v>
      </c>
      <c r="P92" s="520" t="e">
        <f t="shared" si="3"/>
        <v>#DIV/0!</v>
      </c>
      <c r="Q92" s="522"/>
      <c r="R92" s="522"/>
    </row>
    <row r="93" customHeight="1" spans="1:18">
      <c r="A93" s="400">
        <v>86</v>
      </c>
      <c r="B93" s="217"/>
      <c r="C93" s="217"/>
      <c r="D93" s="488"/>
      <c r="E93" s="509"/>
      <c r="F93" s="510"/>
      <c r="G93" s="511"/>
      <c r="H93" s="509"/>
      <c r="I93" s="515"/>
      <c r="J93" s="504"/>
      <c r="K93" s="516"/>
      <c r="L93" s="517"/>
      <c r="M93" s="518"/>
      <c r="N93" s="504"/>
      <c r="O93" s="519">
        <f t="shared" si="2"/>
        <v>0</v>
      </c>
      <c r="P93" s="520" t="e">
        <f t="shared" si="3"/>
        <v>#DIV/0!</v>
      </c>
      <c r="Q93" s="522"/>
      <c r="R93" s="522"/>
    </row>
    <row r="94" customHeight="1" spans="1:18">
      <c r="A94" s="400">
        <v>87</v>
      </c>
      <c r="B94" s="217"/>
      <c r="C94" s="217"/>
      <c r="D94" s="488"/>
      <c r="E94" s="509"/>
      <c r="F94" s="510"/>
      <c r="G94" s="511"/>
      <c r="H94" s="509"/>
      <c r="I94" s="515"/>
      <c r="J94" s="504"/>
      <c r="K94" s="516"/>
      <c r="L94" s="517"/>
      <c r="M94" s="518"/>
      <c r="N94" s="504"/>
      <c r="O94" s="519">
        <f t="shared" si="2"/>
        <v>0</v>
      </c>
      <c r="P94" s="520" t="e">
        <f t="shared" si="3"/>
        <v>#DIV/0!</v>
      </c>
      <c r="Q94" s="522"/>
      <c r="R94" s="522"/>
    </row>
    <row r="95" customHeight="1" spans="1:18">
      <c r="A95" s="418"/>
      <c r="B95" s="217"/>
      <c r="C95" s="217"/>
      <c r="D95" s="425"/>
      <c r="E95" s="509"/>
      <c r="F95" s="524"/>
      <c r="G95" s="511"/>
      <c r="H95" s="467"/>
      <c r="I95" s="397"/>
      <c r="J95" s="397"/>
      <c r="K95" s="469"/>
      <c r="L95" s="527"/>
      <c r="M95" s="528"/>
      <c r="N95" s="528"/>
      <c r="O95" s="519"/>
      <c r="P95" s="520"/>
      <c r="Q95" s="522"/>
      <c r="R95" s="522"/>
    </row>
    <row r="96" customHeight="1" spans="1:18">
      <c r="A96" s="390"/>
      <c r="B96" s="217"/>
      <c r="C96" s="217"/>
      <c r="D96" s="425"/>
      <c r="E96" s="509"/>
      <c r="F96" s="524"/>
      <c r="G96" s="511"/>
      <c r="H96" s="467"/>
      <c r="I96" s="397"/>
      <c r="J96" s="397"/>
      <c r="K96" s="469"/>
      <c r="L96" s="465"/>
      <c r="M96" s="498"/>
      <c r="N96" s="498"/>
      <c r="O96" s="519"/>
      <c r="P96" s="520"/>
      <c r="Q96" s="468"/>
      <c r="R96" s="468"/>
    </row>
    <row r="97" customHeight="1" spans="1:18">
      <c r="A97" s="418"/>
      <c r="B97" s="146" t="s">
        <v>282</v>
      </c>
      <c r="C97" s="147"/>
      <c r="D97" s="425"/>
      <c r="E97" s="509">
        <f>SUM(E8:E96)</f>
        <v>0</v>
      </c>
      <c r="F97" s="524"/>
      <c r="G97" s="511">
        <f>SUM(G8:G96)</f>
        <v>0</v>
      </c>
      <c r="H97" s="525"/>
      <c r="I97" s="525"/>
      <c r="J97" s="525"/>
      <c r="K97" s="525">
        <f>SUM(K8:K96)</f>
        <v>0</v>
      </c>
      <c r="L97" s="525"/>
      <c r="M97" s="516"/>
      <c r="N97" s="516">
        <f>SUM(N8:N96)</f>
        <v>0</v>
      </c>
      <c r="O97" s="519">
        <f t="shared" si="2"/>
        <v>0</v>
      </c>
      <c r="P97" s="520" t="e">
        <f t="shared" si="3"/>
        <v>#DIV/0!</v>
      </c>
      <c r="Q97" s="468"/>
      <c r="R97" s="468"/>
    </row>
    <row r="98" customHeight="1" spans="1:18">
      <c r="A98" s="526" t="e">
        <f>'3-9-6在产品（自制半成品）'!A41</f>
        <v>#REF!</v>
      </c>
      <c r="B98" s="526"/>
      <c r="C98" s="526"/>
      <c r="D98" s="526"/>
      <c r="H98" s="493"/>
      <c r="I98" s="384"/>
      <c r="J98" s="384"/>
      <c r="K98" s="384"/>
      <c r="L98" s="384" t="e">
        <f>"评估人员："&amp;[1]封面!E20</f>
        <v>#REF!</v>
      </c>
      <c r="M98" s="508" t="e">
        <f>#REF!</f>
        <v>#REF!</v>
      </c>
      <c r="Q98" s="480"/>
      <c r="R98" s="480"/>
    </row>
    <row r="99" customHeight="1" spans="1:18">
      <c r="A99" s="406" t="e">
        <f>'3-9-2原材料'!A790</f>
        <v>#REF!</v>
      </c>
      <c r="H99" s="493"/>
      <c r="I99" s="493"/>
      <c r="J99" s="493"/>
      <c r="Q99" s="480"/>
      <c r="R99" s="480"/>
    </row>
    <row r="100" customHeight="1" spans="1:10">
      <c r="A100" s="379"/>
      <c r="B100" s="408" t="s">
        <v>678</v>
      </c>
      <c r="C100" s="408"/>
      <c r="D100" s="157" t="s">
        <v>679</v>
      </c>
      <c r="H100" s="493"/>
      <c r="I100" s="493"/>
      <c r="J100" s="493"/>
    </row>
    <row r="101" customHeight="1" spans="1:10">
      <c r="A101" s="379"/>
      <c r="D101" s="157" t="s">
        <v>680</v>
      </c>
      <c r="H101" s="493"/>
      <c r="I101" s="493"/>
      <c r="J101" s="493"/>
    </row>
  </sheetData>
  <sheetProtection formatCells="0" formatColumns="0" formatRows="0" insertRows="0" insertColumns="0" insertHyperlinks="0" deleteColumns="0" deleteRows="0" autoFilter="0" pivotTables="0"/>
  <mergeCells count="15">
    <mergeCell ref="A2:Q2"/>
    <mergeCell ref="A3:Q3"/>
    <mergeCell ref="E6:G6"/>
    <mergeCell ref="H6:K6"/>
    <mergeCell ref="L6:N6"/>
    <mergeCell ref="B97:C97"/>
    <mergeCell ref="A98:D98"/>
    <mergeCell ref="A6:A7"/>
    <mergeCell ref="B6:B7"/>
    <mergeCell ref="C6:C7"/>
    <mergeCell ref="D6:D7"/>
    <mergeCell ref="O6:O7"/>
    <mergeCell ref="P6:P7"/>
    <mergeCell ref="Q6:Q7"/>
    <mergeCell ref="R6:R7"/>
  </mergeCells>
  <hyperlinks>
    <hyperlink ref="A1" location="索引目录!E22" display="返回索引页"/>
    <hyperlink ref="B1" location="'3-9存货汇总'!B10" display="返回"/>
  </hyperlinks>
  <printOptions horizontalCentered="1"/>
  <pageMargins left="0.748031496062992" right="0.748031496062992" top="0.905511811023622" bottom="0.826771653543307" header="1.22047244094488" footer="0.511811023622047"/>
  <pageSetup paperSize="9" scale="91" fitToHeight="0" orientation="landscape"/>
  <headerFooter alignWithMargins="0">
    <oddHeader>&amp;R&amp;"宋体,常规"&amp;10共&amp;"Times New Roman,常规"&amp;N&amp;"宋体,常规"页第&amp;"Times New Roman,常规"&amp;P&amp;"宋体,常规"页</oddHeader>
  </headerFooter>
  <ignoredErrors>
    <ignoredError sqref="P97 P8 L98 P9:P94" unlockedFormula="1"/>
  </ignoredError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P42"/>
  <sheetViews>
    <sheetView topLeftCell="C1" workbookViewId="0">
      <pane ySplit="7" topLeftCell="A8" activePane="bottomLeft" state="frozen"/>
      <selection/>
      <selection pane="bottomLeft" activeCell="D56" sqref="D56"/>
    </sheetView>
  </sheetViews>
  <sheetFormatPr defaultColWidth="9" defaultRowHeight="15.75" customHeight="1"/>
  <cols>
    <col min="1" max="1" width="5.75" style="157" customWidth="1"/>
    <col min="2" max="2" width="15.25" style="157" customWidth="1"/>
    <col min="3" max="3" width="17.25" style="157" customWidth="1"/>
    <col min="4" max="4" width="4" style="157" customWidth="1"/>
    <col min="5" max="5" width="10.125" style="157" hidden="1" customWidth="1" outlineLevel="1"/>
    <col min="6" max="6" width="11" style="455" hidden="1" customWidth="1" outlineLevel="1"/>
    <col min="7" max="7" width="14.375" style="455" hidden="1" customWidth="1" outlineLevel="1"/>
    <col min="8" max="8" width="10.625" style="455" customWidth="1" collapsed="1"/>
    <col min="9" max="9" width="7.5" style="482" customWidth="1"/>
    <col min="10" max="10" width="15.125" style="455" customWidth="1"/>
    <col min="11" max="11" width="9.5" style="157" customWidth="1"/>
    <col min="12" max="12" width="8.625" style="455" customWidth="1"/>
    <col min="13" max="13" width="15.625" style="455" customWidth="1"/>
    <col min="14" max="15" width="8.75" style="455" customWidth="1"/>
    <col min="16" max="16" width="9.5" style="157" customWidth="1"/>
    <col min="17" max="16384" width="9" style="157"/>
  </cols>
  <sheetData>
    <row r="1" spans="1:16">
      <c r="A1" s="158" t="s">
        <v>207</v>
      </c>
      <c r="B1" s="483" t="s">
        <v>479</v>
      </c>
      <c r="C1" s="483"/>
      <c r="D1" s="160"/>
      <c r="E1" s="160"/>
      <c r="F1" s="160"/>
      <c r="G1" s="160"/>
      <c r="H1" s="160"/>
      <c r="I1" s="494"/>
      <c r="J1" s="160"/>
      <c r="K1" s="160"/>
      <c r="L1" s="160"/>
      <c r="M1" s="160"/>
      <c r="N1" s="160"/>
      <c r="O1" s="160"/>
      <c r="P1" s="160"/>
    </row>
    <row r="2" s="154" customFormat="1" ht="30" customHeight="1" spans="1:16">
      <c r="A2" s="382" t="s">
        <v>693</v>
      </c>
      <c r="B2" s="416"/>
      <c r="C2" s="416"/>
      <c r="D2" s="416"/>
      <c r="E2" s="416"/>
      <c r="F2" s="416"/>
      <c r="G2" s="416"/>
      <c r="H2" s="416"/>
      <c r="I2" s="416"/>
      <c r="J2" s="416"/>
      <c r="K2" s="416"/>
      <c r="L2" s="416"/>
      <c r="M2" s="416"/>
      <c r="N2" s="416"/>
      <c r="O2" s="416"/>
      <c r="P2" s="416"/>
    </row>
    <row r="3" ht="14.1" customHeight="1" spans="1:16">
      <c r="A3" s="383" t="e">
        <f>CONCATENATE(#REF!,#REF!,#REF!,#REF!,#REF!,#REF!,#REF!)</f>
        <v>#REF!</v>
      </c>
      <c r="B3" s="383"/>
      <c r="C3" s="383"/>
      <c r="D3" s="383"/>
      <c r="E3" s="383"/>
      <c r="F3" s="383"/>
      <c r="G3" s="383"/>
      <c r="H3" s="383"/>
      <c r="I3" s="383"/>
      <c r="J3" s="383"/>
      <c r="K3" s="470"/>
      <c r="L3" s="470"/>
      <c r="M3" s="470"/>
      <c r="N3" s="470"/>
      <c r="O3" s="470"/>
      <c r="P3" s="470"/>
    </row>
    <row r="4" ht="14.1" customHeight="1" spans="1:16">
      <c r="A4" s="383"/>
      <c r="B4" s="383"/>
      <c r="C4" s="383"/>
      <c r="D4" s="383"/>
      <c r="E4" s="383"/>
      <c r="F4" s="383"/>
      <c r="G4" s="383"/>
      <c r="H4" s="383"/>
      <c r="I4" s="495"/>
      <c r="J4" s="383"/>
      <c r="K4" s="470"/>
      <c r="L4" s="470"/>
      <c r="M4" s="470"/>
      <c r="N4" s="470"/>
      <c r="O4" s="470"/>
      <c r="P4" s="471" t="s">
        <v>694</v>
      </c>
    </row>
    <row r="5" customHeight="1" spans="1:16">
      <c r="A5" s="384" t="e">
        <f>#REF!&amp;#REF!</f>
        <v>#REF!</v>
      </c>
      <c r="P5" s="408" t="s">
        <v>236</v>
      </c>
    </row>
    <row r="6" s="379" customFormat="1" customHeight="1" spans="1:16">
      <c r="A6" s="385" t="s">
        <v>312</v>
      </c>
      <c r="B6" s="385" t="s">
        <v>675</v>
      </c>
      <c r="C6" s="386" t="s">
        <v>695</v>
      </c>
      <c r="D6" s="458" t="s">
        <v>668</v>
      </c>
      <c r="E6" s="385" t="s">
        <v>483</v>
      </c>
      <c r="F6" s="390"/>
      <c r="G6" s="387"/>
      <c r="H6" s="459" t="s">
        <v>346</v>
      </c>
      <c r="I6" s="459"/>
      <c r="J6" s="472"/>
      <c r="K6" s="401" t="s">
        <v>484</v>
      </c>
      <c r="L6" s="388"/>
      <c r="M6" s="393"/>
      <c r="N6" s="386" t="s">
        <v>485</v>
      </c>
      <c r="O6" s="385" t="s">
        <v>555</v>
      </c>
      <c r="P6" s="385" t="s">
        <v>340</v>
      </c>
    </row>
    <row r="7" s="379" customFormat="1" customHeight="1" spans="1:16">
      <c r="A7" s="390"/>
      <c r="B7" s="390"/>
      <c r="C7" s="391"/>
      <c r="D7" s="460"/>
      <c r="E7" s="385" t="s">
        <v>669</v>
      </c>
      <c r="F7" s="385" t="s">
        <v>670</v>
      </c>
      <c r="G7" s="392" t="s">
        <v>280</v>
      </c>
      <c r="H7" s="393" t="s">
        <v>669</v>
      </c>
      <c r="I7" s="496" t="s">
        <v>670</v>
      </c>
      <c r="J7" s="385" t="s">
        <v>280</v>
      </c>
      <c r="K7" s="497" t="s">
        <v>671</v>
      </c>
      <c r="L7" s="385" t="s">
        <v>672</v>
      </c>
      <c r="M7" s="385" t="s">
        <v>280</v>
      </c>
      <c r="N7" s="391"/>
      <c r="O7" s="390"/>
      <c r="P7" s="390"/>
    </row>
    <row r="8" s="481" customFormat="1" customHeight="1" spans="1:16">
      <c r="A8" s="400">
        <v>1</v>
      </c>
      <c r="B8" s="153"/>
      <c r="C8" s="132"/>
      <c r="D8" s="484"/>
      <c r="E8" s="211"/>
      <c r="F8" s="397"/>
      <c r="G8" s="485"/>
      <c r="H8" s="486"/>
      <c r="I8" s="498"/>
      <c r="J8" s="499"/>
      <c r="K8" s="227"/>
      <c r="L8" s="498"/>
      <c r="M8" s="500"/>
      <c r="N8" s="397" t="str">
        <f>IF(J8=0,"",(M8-J8))</f>
        <v/>
      </c>
      <c r="O8" s="397" t="str">
        <f>IF(J8=0,"",(M8-J8)/J8*100)</f>
        <v/>
      </c>
      <c r="P8" s="468"/>
    </row>
    <row r="9" customHeight="1" spans="1:16">
      <c r="A9" s="390">
        <v>2</v>
      </c>
      <c r="B9" s="153"/>
      <c r="C9" s="132"/>
      <c r="D9" s="484"/>
      <c r="E9" s="211"/>
      <c r="F9" s="397"/>
      <c r="G9" s="485"/>
      <c r="H9" s="486"/>
      <c r="I9" s="498"/>
      <c r="J9" s="499"/>
      <c r="K9" s="227"/>
      <c r="L9" s="498"/>
      <c r="M9" s="500"/>
      <c r="N9" s="397" t="str">
        <f t="shared" ref="N9:N37" si="0">IF(J9=0,"",(M9-J9))</f>
        <v/>
      </c>
      <c r="O9" s="397" t="str">
        <f t="shared" ref="O9:O37" si="1">IF(J9=0,"",(M9-J9)/J9*100)</f>
        <v/>
      </c>
      <c r="P9" s="468"/>
    </row>
    <row r="10" customHeight="1" spans="1:16">
      <c r="A10" s="390">
        <v>3</v>
      </c>
      <c r="B10" s="142"/>
      <c r="C10" s="132"/>
      <c r="D10" s="484"/>
      <c r="E10" s="192"/>
      <c r="F10" s="397"/>
      <c r="G10" s="487"/>
      <c r="H10" s="129"/>
      <c r="I10" s="498"/>
      <c r="J10" s="501"/>
      <c r="K10" s="227"/>
      <c r="L10" s="498"/>
      <c r="M10" s="500"/>
      <c r="N10" s="397" t="str">
        <f t="shared" si="0"/>
        <v/>
      </c>
      <c r="O10" s="397" t="str">
        <f t="shared" si="1"/>
        <v/>
      </c>
      <c r="P10" s="468"/>
    </row>
    <row r="11" customHeight="1" spans="1:16">
      <c r="A11" s="390">
        <v>4</v>
      </c>
      <c r="B11" s="142"/>
      <c r="C11" s="132"/>
      <c r="D11" s="484"/>
      <c r="E11" s="192"/>
      <c r="F11" s="397"/>
      <c r="G11" s="487"/>
      <c r="H11" s="129"/>
      <c r="I11" s="498"/>
      <c r="J11" s="501"/>
      <c r="K11" s="227"/>
      <c r="L11" s="498"/>
      <c r="M11" s="500"/>
      <c r="N11" s="397" t="str">
        <f t="shared" si="0"/>
        <v/>
      </c>
      <c r="O11" s="397" t="str">
        <f t="shared" si="1"/>
        <v/>
      </c>
      <c r="P11" s="468"/>
    </row>
    <row r="12" customHeight="1" spans="1:16">
      <c r="A12" s="390">
        <v>5</v>
      </c>
      <c r="B12" s="142"/>
      <c r="C12" s="132"/>
      <c r="D12" s="484"/>
      <c r="E12" s="192"/>
      <c r="F12" s="397"/>
      <c r="G12" s="487"/>
      <c r="H12" s="129"/>
      <c r="I12" s="498"/>
      <c r="J12" s="501"/>
      <c r="K12" s="227"/>
      <c r="L12" s="498"/>
      <c r="M12" s="500"/>
      <c r="N12" s="397" t="str">
        <f t="shared" si="0"/>
        <v/>
      </c>
      <c r="O12" s="397" t="str">
        <f t="shared" si="1"/>
        <v/>
      </c>
      <c r="P12" s="468"/>
    </row>
    <row r="13" customHeight="1" spans="1:16">
      <c r="A13" s="390">
        <v>6</v>
      </c>
      <c r="B13" s="142"/>
      <c r="C13" s="132"/>
      <c r="D13" s="484"/>
      <c r="E13" s="192"/>
      <c r="F13" s="397"/>
      <c r="G13" s="487"/>
      <c r="H13" s="129"/>
      <c r="I13" s="498"/>
      <c r="J13" s="501"/>
      <c r="K13" s="227"/>
      <c r="L13" s="498"/>
      <c r="M13" s="500"/>
      <c r="N13" s="397" t="str">
        <f t="shared" si="0"/>
        <v/>
      </c>
      <c r="O13" s="397" t="str">
        <f t="shared" si="1"/>
        <v/>
      </c>
      <c r="P13" s="468"/>
    </row>
    <row r="14" customHeight="1" spans="1:16">
      <c r="A14" s="390">
        <v>7</v>
      </c>
      <c r="B14" s="142"/>
      <c r="C14" s="132"/>
      <c r="D14" s="484"/>
      <c r="E14" s="192"/>
      <c r="F14" s="397"/>
      <c r="G14" s="487"/>
      <c r="H14" s="129"/>
      <c r="I14" s="498"/>
      <c r="J14" s="501"/>
      <c r="K14" s="227"/>
      <c r="L14" s="498"/>
      <c r="M14" s="500"/>
      <c r="N14" s="397" t="str">
        <f t="shared" si="0"/>
        <v/>
      </c>
      <c r="O14" s="397" t="str">
        <f t="shared" si="1"/>
        <v/>
      </c>
      <c r="P14" s="468"/>
    </row>
    <row r="15" customHeight="1" spans="1:16">
      <c r="A15" s="390">
        <v>8</v>
      </c>
      <c r="B15" s="142"/>
      <c r="C15" s="132"/>
      <c r="D15" s="484"/>
      <c r="E15" s="192"/>
      <c r="F15" s="397"/>
      <c r="G15" s="487"/>
      <c r="H15" s="129"/>
      <c r="I15" s="498"/>
      <c r="J15" s="501"/>
      <c r="K15" s="227"/>
      <c r="L15" s="498"/>
      <c r="M15" s="500"/>
      <c r="N15" s="397" t="str">
        <f t="shared" si="0"/>
        <v/>
      </c>
      <c r="O15" s="397" t="str">
        <f t="shared" si="1"/>
        <v/>
      </c>
      <c r="P15" s="468"/>
    </row>
    <row r="16" customHeight="1" spans="1:16">
      <c r="A16" s="390">
        <v>9</v>
      </c>
      <c r="B16" s="142"/>
      <c r="C16" s="132"/>
      <c r="D16" s="484"/>
      <c r="E16" s="192"/>
      <c r="F16" s="397"/>
      <c r="G16" s="487"/>
      <c r="H16" s="129"/>
      <c r="I16" s="498"/>
      <c r="J16" s="501"/>
      <c r="K16" s="227"/>
      <c r="L16" s="498"/>
      <c r="M16" s="500"/>
      <c r="N16" s="397" t="str">
        <f t="shared" si="0"/>
        <v/>
      </c>
      <c r="O16" s="397" t="str">
        <f t="shared" si="1"/>
        <v/>
      </c>
      <c r="P16" s="468"/>
    </row>
    <row r="17" customHeight="1" spans="1:16">
      <c r="A17" s="390">
        <v>10</v>
      </c>
      <c r="B17" s="142"/>
      <c r="C17" s="132"/>
      <c r="D17" s="484"/>
      <c r="E17" s="192"/>
      <c r="F17" s="397"/>
      <c r="G17" s="487"/>
      <c r="H17" s="129"/>
      <c r="I17" s="498"/>
      <c r="J17" s="501"/>
      <c r="K17" s="227"/>
      <c r="L17" s="498"/>
      <c r="M17" s="500"/>
      <c r="N17" s="397" t="str">
        <f t="shared" si="0"/>
        <v/>
      </c>
      <c r="O17" s="397" t="str">
        <f t="shared" si="1"/>
        <v/>
      </c>
      <c r="P17" s="468"/>
    </row>
    <row r="18" customHeight="1" spans="1:16">
      <c r="A18" s="390">
        <v>11</v>
      </c>
      <c r="B18" s="142"/>
      <c r="C18" s="132"/>
      <c r="D18" s="484"/>
      <c r="E18" s="192"/>
      <c r="F18" s="397"/>
      <c r="G18" s="487"/>
      <c r="H18" s="129"/>
      <c r="I18" s="498"/>
      <c r="J18" s="501"/>
      <c r="K18" s="227"/>
      <c r="L18" s="498"/>
      <c r="M18" s="500"/>
      <c r="N18" s="397" t="str">
        <f t="shared" si="0"/>
        <v/>
      </c>
      <c r="O18" s="397" t="str">
        <f t="shared" si="1"/>
        <v/>
      </c>
      <c r="P18" s="468"/>
    </row>
    <row r="19" customHeight="1" spans="1:16">
      <c r="A19" s="390">
        <v>12</v>
      </c>
      <c r="B19" s="142"/>
      <c r="C19" s="132"/>
      <c r="D19" s="484"/>
      <c r="E19" s="192"/>
      <c r="F19" s="397"/>
      <c r="G19" s="487"/>
      <c r="H19" s="129"/>
      <c r="I19" s="498"/>
      <c r="J19" s="501"/>
      <c r="K19" s="227"/>
      <c r="L19" s="498"/>
      <c r="M19" s="500"/>
      <c r="N19" s="397" t="str">
        <f t="shared" si="0"/>
        <v/>
      </c>
      <c r="O19" s="397" t="str">
        <f t="shared" si="1"/>
        <v/>
      </c>
      <c r="P19" s="468"/>
    </row>
    <row r="20" customHeight="1" spans="1:16">
      <c r="A20" s="390">
        <v>13</v>
      </c>
      <c r="B20" s="142"/>
      <c r="C20" s="132"/>
      <c r="D20" s="484"/>
      <c r="E20" s="192"/>
      <c r="F20" s="397"/>
      <c r="G20" s="487"/>
      <c r="H20" s="129"/>
      <c r="I20" s="498"/>
      <c r="J20" s="501"/>
      <c r="K20" s="227"/>
      <c r="L20" s="498"/>
      <c r="M20" s="500"/>
      <c r="N20" s="397" t="str">
        <f t="shared" si="0"/>
        <v/>
      </c>
      <c r="O20" s="397" t="str">
        <f t="shared" si="1"/>
        <v/>
      </c>
      <c r="P20" s="468"/>
    </row>
    <row r="21" customHeight="1" spans="1:16">
      <c r="A21" s="390">
        <v>14</v>
      </c>
      <c r="B21" s="142"/>
      <c r="C21" s="132"/>
      <c r="D21" s="484"/>
      <c r="E21" s="192"/>
      <c r="F21" s="397"/>
      <c r="G21" s="487"/>
      <c r="H21" s="129"/>
      <c r="I21" s="498"/>
      <c r="J21" s="501"/>
      <c r="K21" s="227"/>
      <c r="L21" s="498"/>
      <c r="M21" s="500"/>
      <c r="N21" s="397" t="str">
        <f t="shared" si="0"/>
        <v/>
      </c>
      <c r="O21" s="397" t="str">
        <f t="shared" si="1"/>
        <v/>
      </c>
      <c r="P21" s="468"/>
    </row>
    <row r="22" customHeight="1" spans="1:16">
      <c r="A22" s="390">
        <v>15</v>
      </c>
      <c r="B22" s="142"/>
      <c r="C22" s="132"/>
      <c r="D22" s="484"/>
      <c r="E22" s="192"/>
      <c r="F22" s="397"/>
      <c r="G22" s="487"/>
      <c r="H22" s="129"/>
      <c r="I22" s="498"/>
      <c r="J22" s="501"/>
      <c r="K22" s="227"/>
      <c r="L22" s="498"/>
      <c r="M22" s="500"/>
      <c r="N22" s="397" t="str">
        <f t="shared" si="0"/>
        <v/>
      </c>
      <c r="O22" s="397" t="str">
        <f t="shared" si="1"/>
        <v/>
      </c>
      <c r="P22" s="468"/>
    </row>
    <row r="23" customHeight="1" spans="1:16">
      <c r="A23" s="390">
        <v>16</v>
      </c>
      <c r="B23" s="142"/>
      <c r="C23" s="132"/>
      <c r="D23" s="484"/>
      <c r="E23" s="192"/>
      <c r="F23" s="397"/>
      <c r="G23" s="487"/>
      <c r="H23" s="129"/>
      <c r="I23" s="498"/>
      <c r="J23" s="501"/>
      <c r="K23" s="227"/>
      <c r="L23" s="498"/>
      <c r="M23" s="500"/>
      <c r="N23" s="397" t="str">
        <f t="shared" si="0"/>
        <v/>
      </c>
      <c r="O23" s="397" t="str">
        <f t="shared" si="1"/>
        <v/>
      </c>
      <c r="P23" s="468"/>
    </row>
    <row r="24" customHeight="1" spans="1:16">
      <c r="A24" s="390">
        <v>17</v>
      </c>
      <c r="B24" s="142"/>
      <c r="C24" s="132"/>
      <c r="D24" s="484"/>
      <c r="E24" s="192"/>
      <c r="F24" s="397"/>
      <c r="G24" s="487"/>
      <c r="H24" s="129"/>
      <c r="I24" s="498"/>
      <c r="J24" s="501"/>
      <c r="K24" s="227"/>
      <c r="L24" s="498"/>
      <c r="M24" s="500"/>
      <c r="N24" s="397" t="str">
        <f t="shared" si="0"/>
        <v/>
      </c>
      <c r="O24" s="397" t="str">
        <f t="shared" si="1"/>
        <v/>
      </c>
      <c r="P24" s="468"/>
    </row>
    <row r="25" customHeight="1" spans="1:16">
      <c r="A25" s="390">
        <v>18</v>
      </c>
      <c r="B25" s="142"/>
      <c r="C25" s="132"/>
      <c r="D25" s="484"/>
      <c r="E25" s="192"/>
      <c r="F25" s="397"/>
      <c r="G25" s="487"/>
      <c r="H25" s="129"/>
      <c r="I25" s="498"/>
      <c r="J25" s="501"/>
      <c r="K25" s="227"/>
      <c r="L25" s="498"/>
      <c r="M25" s="500"/>
      <c r="N25" s="397" t="str">
        <f t="shared" si="0"/>
        <v/>
      </c>
      <c r="O25" s="397" t="str">
        <f t="shared" si="1"/>
        <v/>
      </c>
      <c r="P25" s="468"/>
    </row>
    <row r="26" customHeight="1" spans="1:16">
      <c r="A26" s="390">
        <v>19</v>
      </c>
      <c r="B26" s="142"/>
      <c r="C26" s="132"/>
      <c r="D26" s="484"/>
      <c r="E26" s="192"/>
      <c r="F26" s="397"/>
      <c r="G26" s="487"/>
      <c r="H26" s="129"/>
      <c r="I26" s="498"/>
      <c r="J26" s="501"/>
      <c r="K26" s="227"/>
      <c r="L26" s="498"/>
      <c r="M26" s="500"/>
      <c r="N26" s="397" t="str">
        <f t="shared" si="0"/>
        <v/>
      </c>
      <c r="O26" s="397" t="str">
        <f t="shared" si="1"/>
        <v/>
      </c>
      <c r="P26" s="468"/>
    </row>
    <row r="27" customHeight="1" spans="1:16">
      <c r="A27" s="390">
        <v>20</v>
      </c>
      <c r="B27" s="142"/>
      <c r="C27" s="132"/>
      <c r="D27" s="484"/>
      <c r="E27" s="192"/>
      <c r="F27" s="397"/>
      <c r="G27" s="487"/>
      <c r="H27" s="129"/>
      <c r="I27" s="498"/>
      <c r="J27" s="501"/>
      <c r="K27" s="227"/>
      <c r="L27" s="498"/>
      <c r="M27" s="500"/>
      <c r="N27" s="397" t="str">
        <f t="shared" si="0"/>
        <v/>
      </c>
      <c r="O27" s="397" t="str">
        <f t="shared" si="1"/>
        <v/>
      </c>
      <c r="P27" s="468"/>
    </row>
    <row r="28" customHeight="1" spans="1:16">
      <c r="A28" s="390">
        <v>21</v>
      </c>
      <c r="B28" s="142"/>
      <c r="C28" s="132"/>
      <c r="D28" s="484"/>
      <c r="E28" s="192"/>
      <c r="F28" s="397"/>
      <c r="G28" s="487"/>
      <c r="H28" s="129"/>
      <c r="I28" s="498"/>
      <c r="J28" s="501"/>
      <c r="K28" s="227"/>
      <c r="L28" s="498"/>
      <c r="M28" s="500"/>
      <c r="N28" s="397" t="str">
        <f t="shared" si="0"/>
        <v/>
      </c>
      <c r="O28" s="397" t="str">
        <f t="shared" si="1"/>
        <v/>
      </c>
      <c r="P28" s="468"/>
    </row>
    <row r="29" customHeight="1" spans="1:16">
      <c r="A29" s="390">
        <v>22</v>
      </c>
      <c r="B29" s="142"/>
      <c r="C29" s="132"/>
      <c r="D29" s="484"/>
      <c r="E29" s="192"/>
      <c r="F29" s="397"/>
      <c r="G29" s="487"/>
      <c r="H29" s="129"/>
      <c r="I29" s="498"/>
      <c r="J29" s="501"/>
      <c r="K29" s="227"/>
      <c r="L29" s="498"/>
      <c r="M29" s="500"/>
      <c r="N29" s="397" t="str">
        <f t="shared" si="0"/>
        <v/>
      </c>
      <c r="O29" s="397" t="str">
        <f t="shared" si="1"/>
        <v/>
      </c>
      <c r="P29" s="468"/>
    </row>
    <row r="30" customHeight="1" spans="1:16">
      <c r="A30" s="390">
        <v>23</v>
      </c>
      <c r="B30" s="142"/>
      <c r="C30" s="132"/>
      <c r="D30" s="484"/>
      <c r="E30" s="192"/>
      <c r="F30" s="397"/>
      <c r="G30" s="487"/>
      <c r="H30" s="129"/>
      <c r="I30" s="498"/>
      <c r="J30" s="501"/>
      <c r="K30" s="227"/>
      <c r="L30" s="498"/>
      <c r="M30" s="500"/>
      <c r="N30" s="397" t="str">
        <f t="shared" si="0"/>
        <v/>
      </c>
      <c r="O30" s="397" t="str">
        <f t="shared" si="1"/>
        <v/>
      </c>
      <c r="P30" s="468"/>
    </row>
    <row r="31" customHeight="1" spans="1:16">
      <c r="A31" s="390">
        <v>24</v>
      </c>
      <c r="B31" s="142"/>
      <c r="C31" s="132"/>
      <c r="D31" s="484"/>
      <c r="E31" s="192"/>
      <c r="F31" s="397"/>
      <c r="G31" s="487"/>
      <c r="H31" s="129"/>
      <c r="I31" s="498"/>
      <c r="J31" s="501"/>
      <c r="K31" s="227"/>
      <c r="L31" s="498"/>
      <c r="M31" s="500"/>
      <c r="N31" s="397" t="str">
        <f t="shared" si="0"/>
        <v/>
      </c>
      <c r="O31" s="397" t="str">
        <f t="shared" si="1"/>
        <v/>
      </c>
      <c r="P31" s="468"/>
    </row>
    <row r="32" customHeight="1" spans="1:16">
      <c r="A32" s="390">
        <v>25</v>
      </c>
      <c r="B32" s="142"/>
      <c r="C32" s="132"/>
      <c r="D32" s="484"/>
      <c r="E32" s="192"/>
      <c r="F32" s="397"/>
      <c r="G32" s="487"/>
      <c r="H32" s="129"/>
      <c r="I32" s="498"/>
      <c r="J32" s="501"/>
      <c r="K32" s="227"/>
      <c r="L32" s="498"/>
      <c r="M32" s="500"/>
      <c r="N32" s="397" t="str">
        <f t="shared" si="0"/>
        <v/>
      </c>
      <c r="O32" s="397" t="str">
        <f t="shared" si="1"/>
        <v/>
      </c>
      <c r="P32" s="468"/>
    </row>
    <row r="33" customHeight="1" spans="1:16">
      <c r="A33" s="390">
        <v>26</v>
      </c>
      <c r="B33" s="142"/>
      <c r="C33" s="132"/>
      <c r="D33" s="484"/>
      <c r="E33" s="192"/>
      <c r="F33" s="397"/>
      <c r="G33" s="487"/>
      <c r="H33" s="129"/>
      <c r="I33" s="498"/>
      <c r="J33" s="501"/>
      <c r="K33" s="227"/>
      <c r="L33" s="498"/>
      <c r="M33" s="500"/>
      <c r="N33" s="397" t="str">
        <f t="shared" si="0"/>
        <v/>
      </c>
      <c r="O33" s="397" t="str">
        <f t="shared" si="1"/>
        <v/>
      </c>
      <c r="P33" s="468"/>
    </row>
    <row r="34" customHeight="1" spans="1:16">
      <c r="A34" s="390">
        <v>27</v>
      </c>
      <c r="B34" s="142"/>
      <c r="C34" s="132"/>
      <c r="D34" s="484"/>
      <c r="E34" s="192"/>
      <c r="F34" s="397"/>
      <c r="G34" s="487"/>
      <c r="H34" s="129"/>
      <c r="I34" s="498"/>
      <c r="J34" s="501"/>
      <c r="K34" s="227"/>
      <c r="L34" s="498"/>
      <c r="M34" s="500"/>
      <c r="N34" s="397" t="str">
        <f t="shared" si="0"/>
        <v/>
      </c>
      <c r="O34" s="397" t="str">
        <f t="shared" si="1"/>
        <v/>
      </c>
      <c r="P34" s="468"/>
    </row>
    <row r="35" customHeight="1" spans="1:16">
      <c r="A35" s="390">
        <v>28</v>
      </c>
      <c r="B35" s="142"/>
      <c r="C35" s="132"/>
      <c r="D35" s="484"/>
      <c r="E35" s="192"/>
      <c r="F35" s="397"/>
      <c r="G35" s="487"/>
      <c r="H35" s="129"/>
      <c r="I35" s="498"/>
      <c r="J35" s="501"/>
      <c r="K35" s="227"/>
      <c r="L35" s="498"/>
      <c r="M35" s="500"/>
      <c r="N35" s="397" t="str">
        <f t="shared" si="0"/>
        <v/>
      </c>
      <c r="O35" s="397" t="str">
        <f t="shared" si="1"/>
        <v/>
      </c>
      <c r="P35" s="468"/>
    </row>
    <row r="36" customHeight="1" spans="1:16">
      <c r="A36" s="390">
        <v>29</v>
      </c>
      <c r="B36" s="142"/>
      <c r="C36" s="132"/>
      <c r="D36" s="484"/>
      <c r="E36" s="192"/>
      <c r="F36" s="397"/>
      <c r="G36" s="487"/>
      <c r="H36" s="129"/>
      <c r="I36" s="498"/>
      <c r="J36" s="501"/>
      <c r="K36" s="227"/>
      <c r="L36" s="498"/>
      <c r="M36" s="500"/>
      <c r="N36" s="397" t="str">
        <f t="shared" si="0"/>
        <v/>
      </c>
      <c r="O36" s="397" t="str">
        <f t="shared" si="1"/>
        <v/>
      </c>
      <c r="P36" s="468"/>
    </row>
    <row r="37" customHeight="1" spans="1:16">
      <c r="A37" s="390">
        <v>30</v>
      </c>
      <c r="B37" s="142"/>
      <c r="C37" s="132"/>
      <c r="D37" s="484"/>
      <c r="E37" s="192"/>
      <c r="F37" s="397"/>
      <c r="G37" s="487"/>
      <c r="H37" s="129"/>
      <c r="I37" s="498"/>
      <c r="J37" s="501"/>
      <c r="K37" s="227"/>
      <c r="L37" s="498"/>
      <c r="M37" s="500"/>
      <c r="N37" s="397" t="str">
        <f t="shared" si="0"/>
        <v/>
      </c>
      <c r="O37" s="397" t="str">
        <f t="shared" si="1"/>
        <v/>
      </c>
      <c r="P37" s="468"/>
    </row>
    <row r="38" customHeight="1" spans="1:16">
      <c r="A38" s="390"/>
      <c r="B38" s="488"/>
      <c r="C38" s="488"/>
      <c r="D38" s="489"/>
      <c r="E38" s="489"/>
      <c r="F38" s="397"/>
      <c r="G38" s="490"/>
      <c r="H38" s="491"/>
      <c r="I38" s="498"/>
      <c r="J38" s="502"/>
      <c r="K38" s="503"/>
      <c r="L38" s="498"/>
      <c r="M38" s="504"/>
      <c r="N38" s="397"/>
      <c r="O38" s="397"/>
      <c r="P38" s="468"/>
    </row>
    <row r="39" customHeight="1" spans="1:16">
      <c r="A39" s="385"/>
      <c r="B39" s="468"/>
      <c r="C39" s="468"/>
      <c r="D39" s="425"/>
      <c r="E39" s="465"/>
      <c r="F39" s="469"/>
      <c r="G39" s="398"/>
      <c r="H39" s="467"/>
      <c r="I39" s="505"/>
      <c r="J39" s="469"/>
      <c r="K39" s="465"/>
      <c r="L39" s="397"/>
      <c r="M39" s="397"/>
      <c r="N39" s="397" t="str">
        <f>IF(J39=0,"",(M39-J39))</f>
        <v/>
      </c>
      <c r="O39" s="397" t="str">
        <f>IF(J39=0,"",(M39-J39)/J39*100)</f>
        <v/>
      </c>
      <c r="P39" s="468"/>
    </row>
    <row r="40" customHeight="1" spans="1:16">
      <c r="A40" s="401" t="s">
        <v>632</v>
      </c>
      <c r="B40" s="393"/>
      <c r="C40" s="393"/>
      <c r="D40" s="425"/>
      <c r="E40" s="465"/>
      <c r="F40" s="397"/>
      <c r="G40" s="492">
        <f>SUM(G8:G39)</f>
        <v>0</v>
      </c>
      <c r="H40" s="402"/>
      <c r="I40" s="402"/>
      <c r="J40" s="402">
        <f>SUM(J8:J39)</f>
        <v>0</v>
      </c>
      <c r="K40" s="402"/>
      <c r="L40" s="402"/>
      <c r="M40" s="402">
        <f>SUM(M8:M39)</f>
        <v>0</v>
      </c>
      <c r="N40" s="397" t="str">
        <f>IF(J40=0,"",(M40-J40))</f>
        <v/>
      </c>
      <c r="O40" s="397" t="str">
        <f>IF(J40=0,"",(M40-J40)/J40*100)</f>
        <v/>
      </c>
      <c r="P40" s="468"/>
    </row>
    <row r="41" customHeight="1" spans="1:15">
      <c r="A41" s="406" t="e">
        <f>#REF!&amp;#REF!</f>
        <v>#REF!</v>
      </c>
      <c r="F41" s="157"/>
      <c r="G41" s="157"/>
      <c r="H41" s="493"/>
      <c r="I41" s="506"/>
      <c r="K41" s="384" t="e">
        <f>"评估人员："&amp;#REF!</f>
        <v>#REF!</v>
      </c>
      <c r="L41" s="157"/>
      <c r="M41" s="157"/>
      <c r="N41" s="157"/>
      <c r="O41" s="157"/>
    </row>
    <row r="42" customHeight="1" spans="1:15">
      <c r="A42" s="406" t="e">
        <f>CONCATENATE(#REF!,#REF!,#REF!,#REF!,#REF!,#REF!,#REF!)</f>
        <v>#REF!</v>
      </c>
      <c r="F42" s="157"/>
      <c r="G42" s="157"/>
      <c r="H42" s="493"/>
      <c r="I42" s="507"/>
      <c r="J42" s="493"/>
      <c r="L42" s="157"/>
      <c r="M42" s="157"/>
      <c r="N42" s="157"/>
      <c r="O42" s="157"/>
    </row>
  </sheetData>
  <sheetProtection formatCells="0" formatColumns="0" formatRows="0" insertRows="0" insertColumns="0" insertHyperlinks="0" deleteColumns="0" deleteRows="0" sort="0" autoFilter="0"/>
  <mergeCells count="14">
    <mergeCell ref="A2:P2"/>
    <mergeCell ref="A3:P3"/>
    <mergeCell ref="E6:G6"/>
    <mergeCell ref="H6:J6"/>
    <mergeCell ref="K6:M6"/>
    <mergeCell ref="A39:B39"/>
    <mergeCell ref="A40:B40"/>
    <mergeCell ref="A6:A7"/>
    <mergeCell ref="B6:B7"/>
    <mergeCell ref="C6:C7"/>
    <mergeCell ref="D6:D7"/>
    <mergeCell ref="N6:N7"/>
    <mergeCell ref="O6:O7"/>
    <mergeCell ref="P6:P7"/>
  </mergeCells>
  <hyperlinks>
    <hyperlink ref="A1" location="索引目录!E23" display="返回索引页"/>
    <hyperlink ref="B1" location="'3-9存货汇总'!B11" display="返回"/>
  </hyperlinks>
  <printOptions horizontalCentered="1"/>
  <pageMargins left="0.748031496062992" right="0.748031496062992" top="0.905511811023622" bottom="0.826771653543307" header="1.22047244094488" footer="0.511811023622047"/>
  <pageSetup paperSize="9" scale="89" fitToHeight="0" orientation="landscape"/>
  <headerFooter alignWithMargins="0">
    <oddHeader>&amp;R&amp;"宋体,常规"&amp;10共&amp;"Times New Roman,常规"&amp;N&amp;"宋体,常规"页第&amp;"Times New Roman,常规"&amp;P&amp;"宋体,常规"页</oddHeader>
  </headerFooter>
  <ignoredErrors>
    <ignoredError sqref="N8:O37 K41 I39:I40 K39:O40 J40" unlockedFormula="1"/>
  </ignoredError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0"/>
  <sheetViews>
    <sheetView workbookViewId="0">
      <selection activeCell="D56" sqref="D56"/>
    </sheetView>
  </sheetViews>
  <sheetFormatPr defaultColWidth="9" defaultRowHeight="15.75" customHeight="1"/>
  <cols>
    <col min="1" max="1" width="5.75" style="157" customWidth="1"/>
    <col min="2" max="2" width="15.625" style="157" customWidth="1"/>
    <col min="3" max="3" width="17.75" style="157" customWidth="1"/>
    <col min="4" max="4" width="5.125" style="157" customWidth="1"/>
    <col min="5" max="5" width="9" style="157" hidden="1" customWidth="1" outlineLevel="1"/>
    <col min="6" max="6" width="9" style="455" hidden="1" customWidth="1" outlineLevel="1"/>
    <col min="7" max="7" width="12.75" style="455" hidden="1" customWidth="1" outlineLevel="1"/>
    <col min="8" max="8" width="10.25" style="455" customWidth="1" collapsed="1"/>
    <col min="9" max="9" width="6.875" style="455" customWidth="1"/>
    <col min="10" max="10" width="13.125" style="455" customWidth="1"/>
    <col min="11" max="11" width="10" style="157" customWidth="1"/>
    <col min="12" max="12" width="8.5" style="455" customWidth="1"/>
    <col min="13" max="13" width="12.25" style="455" customWidth="1"/>
    <col min="14" max="14" width="9.375" style="455" customWidth="1"/>
    <col min="15" max="15" width="7" style="455" customWidth="1"/>
    <col min="16" max="16" width="8.125" style="157" customWidth="1"/>
    <col min="17" max="16384" width="9" style="157"/>
  </cols>
  <sheetData>
    <row r="1" spans="1:16">
      <c r="A1" s="158" t="s">
        <v>207</v>
      </c>
      <c r="B1" s="456" t="s">
        <v>479</v>
      </c>
      <c r="C1" s="379"/>
      <c r="D1" s="379"/>
      <c r="E1" s="379"/>
      <c r="F1" s="379"/>
      <c r="G1" s="379"/>
      <c r="H1" s="379"/>
      <c r="I1" s="379"/>
      <c r="J1" s="379"/>
      <c r="K1" s="379"/>
      <c r="L1" s="379"/>
      <c r="M1" s="379"/>
      <c r="N1" s="379"/>
      <c r="O1" s="379"/>
      <c r="P1" s="379"/>
    </row>
    <row r="2" s="154" customFormat="1" ht="30" customHeight="1" spans="1:16">
      <c r="A2" s="382" t="s">
        <v>696</v>
      </c>
      <c r="B2" s="457"/>
      <c r="C2" s="457"/>
      <c r="D2" s="457"/>
      <c r="E2" s="457"/>
      <c r="F2" s="457"/>
      <c r="G2" s="457"/>
      <c r="H2" s="457"/>
      <c r="I2" s="457"/>
      <c r="J2" s="457"/>
      <c r="K2" s="457"/>
      <c r="L2" s="457"/>
      <c r="M2" s="457"/>
      <c r="N2" s="457"/>
      <c r="O2" s="457"/>
      <c r="P2" s="457"/>
    </row>
    <row r="3" ht="14.1" customHeight="1" spans="1:16">
      <c r="A3" s="383" t="e">
        <f>CONCATENATE(#REF!,#REF!,#REF!,#REF!,#REF!,#REF!,#REF!)</f>
        <v>#REF!</v>
      </c>
      <c r="B3" s="383"/>
      <c r="C3" s="383"/>
      <c r="D3" s="383"/>
      <c r="E3" s="383"/>
      <c r="F3" s="383"/>
      <c r="G3" s="383"/>
      <c r="H3" s="383"/>
      <c r="I3" s="383"/>
      <c r="J3" s="470"/>
      <c r="K3" s="470"/>
      <c r="L3" s="470"/>
      <c r="M3" s="470"/>
      <c r="N3" s="470"/>
      <c r="O3" s="470"/>
      <c r="P3" s="470"/>
    </row>
    <row r="4" ht="14.1" customHeight="1" spans="1:16">
      <c r="A4" s="383"/>
      <c r="B4" s="383"/>
      <c r="C4" s="383"/>
      <c r="D4" s="383"/>
      <c r="E4" s="383"/>
      <c r="F4" s="383"/>
      <c r="G4" s="383"/>
      <c r="H4" s="383"/>
      <c r="I4" s="383"/>
      <c r="J4" s="470"/>
      <c r="K4" s="470"/>
      <c r="L4" s="470"/>
      <c r="M4" s="470"/>
      <c r="N4" s="470"/>
      <c r="O4" s="470"/>
      <c r="P4" s="471" t="s">
        <v>697</v>
      </c>
    </row>
    <row r="5" customHeight="1" spans="1:16">
      <c r="A5" s="384" t="e">
        <f>#REF!&amp;#REF!</f>
        <v>#REF!</v>
      </c>
      <c r="P5" s="408" t="s">
        <v>236</v>
      </c>
    </row>
    <row r="6" s="379" customFormat="1" customHeight="1" spans="1:16">
      <c r="A6" s="385" t="s">
        <v>312</v>
      </c>
      <c r="B6" s="385" t="s">
        <v>698</v>
      </c>
      <c r="C6" s="385" t="s">
        <v>699</v>
      </c>
      <c r="D6" s="458" t="s">
        <v>668</v>
      </c>
      <c r="E6" s="385" t="s">
        <v>483</v>
      </c>
      <c r="F6" s="390"/>
      <c r="G6" s="387"/>
      <c r="H6" s="459" t="s">
        <v>346</v>
      </c>
      <c r="I6" s="459"/>
      <c r="J6" s="472"/>
      <c r="K6" s="473" t="s">
        <v>484</v>
      </c>
      <c r="L6" s="474"/>
      <c r="M6" s="475"/>
      <c r="N6" s="476" t="s">
        <v>485</v>
      </c>
      <c r="O6" s="461" t="s">
        <v>555</v>
      </c>
      <c r="P6" s="385" t="s">
        <v>340</v>
      </c>
    </row>
    <row r="7" s="379" customFormat="1" customHeight="1" spans="1:16">
      <c r="A7" s="390"/>
      <c r="B7" s="390"/>
      <c r="C7" s="390"/>
      <c r="D7" s="460"/>
      <c r="E7" s="385" t="s">
        <v>669</v>
      </c>
      <c r="F7" s="461" t="s">
        <v>670</v>
      </c>
      <c r="G7" s="462" t="s">
        <v>280</v>
      </c>
      <c r="H7" s="393" t="s">
        <v>669</v>
      </c>
      <c r="I7" s="385" t="s">
        <v>670</v>
      </c>
      <c r="J7" s="385" t="s">
        <v>280</v>
      </c>
      <c r="K7" s="386" t="s">
        <v>671</v>
      </c>
      <c r="L7" s="461" t="s">
        <v>672</v>
      </c>
      <c r="M7" s="461" t="s">
        <v>280</v>
      </c>
      <c r="N7" s="477"/>
      <c r="O7" s="478"/>
      <c r="P7" s="390"/>
    </row>
    <row r="8" customHeight="1" spans="1:16">
      <c r="A8" s="418"/>
      <c r="B8" s="463"/>
      <c r="C8" s="425"/>
      <c r="D8" s="464"/>
      <c r="E8" s="465"/>
      <c r="F8" s="397" t="str">
        <f t="shared" ref="F8:F26" si="0">IF(E8=0,"",G8/E8)</f>
        <v/>
      </c>
      <c r="G8" s="398"/>
      <c r="H8" s="466"/>
      <c r="I8" s="397"/>
      <c r="J8" s="479"/>
      <c r="K8" s="465"/>
      <c r="L8" s="397"/>
      <c r="M8" s="397"/>
      <c r="N8" s="402">
        <f>M8-J8</f>
        <v>0</v>
      </c>
      <c r="O8" s="397" t="str">
        <f>IF(N8=0,"",N8/J8*100)</f>
        <v/>
      </c>
      <c r="P8" s="468"/>
    </row>
    <row r="9" customHeight="1" spans="1:16">
      <c r="A9" s="390"/>
      <c r="B9" s="423"/>
      <c r="C9" s="425"/>
      <c r="D9" s="425"/>
      <c r="E9" s="465"/>
      <c r="F9" s="397" t="str">
        <f t="shared" si="0"/>
        <v/>
      </c>
      <c r="G9" s="398"/>
      <c r="H9" s="467"/>
      <c r="I9" s="397" t="str">
        <f t="shared" ref="I9:I26" si="1">IF(H9=0,"",J9/H9)</f>
        <v/>
      </c>
      <c r="J9" s="469"/>
      <c r="K9" s="465"/>
      <c r="L9" s="397"/>
      <c r="M9" s="397"/>
      <c r="N9" s="402">
        <f t="shared" ref="N9:N28" si="2">M9-J9</f>
        <v>0</v>
      </c>
      <c r="O9" s="397" t="str">
        <f t="shared" ref="O9:O28" si="3">IF(N9=0,"",N9/J9*100)</f>
        <v/>
      </c>
      <c r="P9" s="468"/>
    </row>
    <row r="10" customHeight="1" spans="1:16">
      <c r="A10" s="390"/>
      <c r="B10" s="425"/>
      <c r="C10" s="425"/>
      <c r="D10" s="425"/>
      <c r="E10" s="465"/>
      <c r="F10" s="397" t="str">
        <f t="shared" si="0"/>
        <v/>
      </c>
      <c r="G10" s="398"/>
      <c r="H10" s="467"/>
      <c r="I10" s="397" t="str">
        <f t="shared" si="1"/>
        <v/>
      </c>
      <c r="J10" s="469"/>
      <c r="K10" s="465"/>
      <c r="L10" s="397"/>
      <c r="M10" s="397"/>
      <c r="N10" s="402">
        <f t="shared" si="2"/>
        <v>0</v>
      </c>
      <c r="O10" s="397" t="str">
        <f t="shared" si="3"/>
        <v/>
      </c>
      <c r="P10" s="468"/>
    </row>
    <row r="11" customHeight="1" spans="1:16">
      <c r="A11" s="390"/>
      <c r="B11" s="425"/>
      <c r="C11" s="425"/>
      <c r="D11" s="425"/>
      <c r="E11" s="465"/>
      <c r="F11" s="397" t="str">
        <f t="shared" si="0"/>
        <v/>
      </c>
      <c r="G11" s="398"/>
      <c r="H11" s="467"/>
      <c r="I11" s="397" t="str">
        <f t="shared" si="1"/>
        <v/>
      </c>
      <c r="J11" s="469"/>
      <c r="K11" s="465"/>
      <c r="L11" s="397"/>
      <c r="M11" s="397"/>
      <c r="N11" s="402">
        <f t="shared" si="2"/>
        <v>0</v>
      </c>
      <c r="O11" s="397" t="str">
        <f t="shared" si="3"/>
        <v/>
      </c>
      <c r="P11" s="468"/>
    </row>
    <row r="12" customHeight="1" spans="1:16">
      <c r="A12" s="390"/>
      <c r="B12" s="425"/>
      <c r="C12" s="425"/>
      <c r="D12" s="425"/>
      <c r="E12" s="465"/>
      <c r="F12" s="397" t="str">
        <f t="shared" si="0"/>
        <v/>
      </c>
      <c r="G12" s="398"/>
      <c r="H12" s="467"/>
      <c r="I12" s="397" t="str">
        <f t="shared" si="1"/>
        <v/>
      </c>
      <c r="J12" s="469"/>
      <c r="K12" s="465"/>
      <c r="L12" s="397"/>
      <c r="M12" s="397"/>
      <c r="N12" s="402">
        <f t="shared" si="2"/>
        <v>0</v>
      </c>
      <c r="O12" s="397" t="str">
        <f t="shared" si="3"/>
        <v/>
      </c>
      <c r="P12" s="468"/>
    </row>
    <row r="13" customHeight="1" spans="1:16">
      <c r="A13" s="390"/>
      <c r="B13" s="425"/>
      <c r="C13" s="425"/>
      <c r="D13" s="425"/>
      <c r="E13" s="465"/>
      <c r="F13" s="397" t="str">
        <f t="shared" si="0"/>
        <v/>
      </c>
      <c r="G13" s="398"/>
      <c r="H13" s="467"/>
      <c r="I13" s="397" t="str">
        <f t="shared" si="1"/>
        <v/>
      </c>
      <c r="J13" s="469"/>
      <c r="K13" s="465"/>
      <c r="L13" s="397"/>
      <c r="M13" s="397"/>
      <c r="N13" s="402">
        <f t="shared" si="2"/>
        <v>0</v>
      </c>
      <c r="O13" s="397" t="str">
        <f t="shared" si="3"/>
        <v/>
      </c>
      <c r="P13" s="468"/>
    </row>
    <row r="14" customHeight="1" spans="1:16">
      <c r="A14" s="390"/>
      <c r="B14" s="425"/>
      <c r="C14" s="425"/>
      <c r="D14" s="425"/>
      <c r="E14" s="465"/>
      <c r="F14" s="397" t="str">
        <f t="shared" si="0"/>
        <v/>
      </c>
      <c r="G14" s="398"/>
      <c r="H14" s="467"/>
      <c r="I14" s="397" t="str">
        <f t="shared" si="1"/>
        <v/>
      </c>
      <c r="J14" s="469"/>
      <c r="K14" s="465"/>
      <c r="L14" s="397"/>
      <c r="M14" s="397"/>
      <c r="N14" s="402">
        <f t="shared" si="2"/>
        <v>0</v>
      </c>
      <c r="O14" s="397" t="str">
        <f t="shared" si="3"/>
        <v/>
      </c>
      <c r="P14" s="468"/>
    </row>
    <row r="15" customHeight="1" spans="1:16">
      <c r="A15" s="390"/>
      <c r="B15" s="423"/>
      <c r="C15" s="425"/>
      <c r="D15" s="425"/>
      <c r="E15" s="465"/>
      <c r="F15" s="397" t="str">
        <f t="shared" si="0"/>
        <v/>
      </c>
      <c r="G15" s="398"/>
      <c r="H15" s="467"/>
      <c r="I15" s="397" t="str">
        <f t="shared" si="1"/>
        <v/>
      </c>
      <c r="J15" s="469"/>
      <c r="K15" s="465"/>
      <c r="L15" s="397"/>
      <c r="M15" s="397"/>
      <c r="N15" s="402">
        <f t="shared" si="2"/>
        <v>0</v>
      </c>
      <c r="O15" s="397" t="str">
        <f t="shared" si="3"/>
        <v/>
      </c>
      <c r="P15" s="468"/>
    </row>
    <row r="16" customHeight="1" spans="1:16">
      <c r="A16" s="390"/>
      <c r="B16" s="423"/>
      <c r="C16" s="425"/>
      <c r="D16" s="425"/>
      <c r="E16" s="465"/>
      <c r="F16" s="397" t="str">
        <f t="shared" si="0"/>
        <v/>
      </c>
      <c r="G16" s="398"/>
      <c r="H16" s="467"/>
      <c r="I16" s="397" t="str">
        <f t="shared" si="1"/>
        <v/>
      </c>
      <c r="J16" s="469"/>
      <c r="K16" s="465"/>
      <c r="L16" s="397"/>
      <c r="M16" s="397"/>
      <c r="N16" s="402">
        <f t="shared" si="2"/>
        <v>0</v>
      </c>
      <c r="O16" s="397" t="str">
        <f t="shared" si="3"/>
        <v/>
      </c>
      <c r="P16" s="468"/>
    </row>
    <row r="17" customHeight="1" spans="1:16">
      <c r="A17" s="390"/>
      <c r="B17" s="425"/>
      <c r="C17" s="425"/>
      <c r="D17" s="425"/>
      <c r="E17" s="465"/>
      <c r="F17" s="397" t="str">
        <f t="shared" si="0"/>
        <v/>
      </c>
      <c r="G17" s="398"/>
      <c r="H17" s="467"/>
      <c r="I17" s="397" t="str">
        <f t="shared" si="1"/>
        <v/>
      </c>
      <c r="J17" s="469"/>
      <c r="K17" s="465"/>
      <c r="L17" s="397"/>
      <c r="M17" s="397"/>
      <c r="N17" s="402">
        <f t="shared" si="2"/>
        <v>0</v>
      </c>
      <c r="O17" s="397" t="str">
        <f t="shared" si="3"/>
        <v/>
      </c>
      <c r="P17" s="468"/>
    </row>
    <row r="18" customHeight="1" spans="1:16">
      <c r="A18" s="390"/>
      <c r="B18" s="425"/>
      <c r="C18" s="425"/>
      <c r="D18" s="425"/>
      <c r="E18" s="465"/>
      <c r="F18" s="397" t="str">
        <f t="shared" si="0"/>
        <v/>
      </c>
      <c r="G18" s="398"/>
      <c r="H18" s="467"/>
      <c r="I18" s="397" t="str">
        <f t="shared" si="1"/>
        <v/>
      </c>
      <c r="J18" s="469"/>
      <c r="K18" s="465"/>
      <c r="L18" s="397"/>
      <c r="M18" s="397"/>
      <c r="N18" s="402">
        <f t="shared" si="2"/>
        <v>0</v>
      </c>
      <c r="O18" s="397" t="str">
        <f t="shared" si="3"/>
        <v/>
      </c>
      <c r="P18" s="468"/>
    </row>
    <row r="19" customHeight="1" spans="1:16">
      <c r="A19" s="390"/>
      <c r="B19" s="425"/>
      <c r="C19" s="425"/>
      <c r="D19" s="425"/>
      <c r="E19" s="465"/>
      <c r="F19" s="397" t="str">
        <f t="shared" si="0"/>
        <v/>
      </c>
      <c r="G19" s="398"/>
      <c r="H19" s="467"/>
      <c r="I19" s="397" t="str">
        <f t="shared" si="1"/>
        <v/>
      </c>
      <c r="J19" s="469"/>
      <c r="K19" s="465"/>
      <c r="L19" s="397"/>
      <c r="M19" s="397"/>
      <c r="N19" s="402">
        <f t="shared" si="2"/>
        <v>0</v>
      </c>
      <c r="O19" s="397" t="str">
        <f t="shared" si="3"/>
        <v/>
      </c>
      <c r="P19" s="468"/>
    </row>
    <row r="20" customHeight="1" spans="1:16">
      <c r="A20" s="390"/>
      <c r="B20" s="425"/>
      <c r="C20" s="425"/>
      <c r="D20" s="425"/>
      <c r="E20" s="465"/>
      <c r="F20" s="397" t="str">
        <f t="shared" si="0"/>
        <v/>
      </c>
      <c r="G20" s="398"/>
      <c r="H20" s="467"/>
      <c r="I20" s="397" t="str">
        <f t="shared" si="1"/>
        <v/>
      </c>
      <c r="J20" s="469"/>
      <c r="K20" s="465"/>
      <c r="L20" s="397"/>
      <c r="M20" s="397"/>
      <c r="N20" s="402">
        <f t="shared" si="2"/>
        <v>0</v>
      </c>
      <c r="O20" s="397" t="str">
        <f t="shared" si="3"/>
        <v/>
      </c>
      <c r="P20" s="468"/>
    </row>
    <row r="21" customHeight="1" spans="1:16">
      <c r="A21" s="390"/>
      <c r="B21" s="425"/>
      <c r="C21" s="425"/>
      <c r="D21" s="425"/>
      <c r="E21" s="465"/>
      <c r="F21" s="397" t="str">
        <f t="shared" si="0"/>
        <v/>
      </c>
      <c r="G21" s="398"/>
      <c r="H21" s="467"/>
      <c r="I21" s="397" t="str">
        <f t="shared" si="1"/>
        <v/>
      </c>
      <c r="J21" s="469"/>
      <c r="K21" s="465"/>
      <c r="L21" s="397"/>
      <c r="M21" s="397"/>
      <c r="N21" s="402">
        <f t="shared" si="2"/>
        <v>0</v>
      </c>
      <c r="O21" s="397" t="str">
        <f t="shared" si="3"/>
        <v/>
      </c>
      <c r="P21" s="468"/>
    </row>
    <row r="22" customHeight="1" spans="1:16">
      <c r="A22" s="390"/>
      <c r="B22" s="425"/>
      <c r="C22" s="425"/>
      <c r="D22" s="425"/>
      <c r="E22" s="465"/>
      <c r="F22" s="397" t="str">
        <f t="shared" si="0"/>
        <v/>
      </c>
      <c r="G22" s="398"/>
      <c r="H22" s="467"/>
      <c r="I22" s="397" t="str">
        <f t="shared" si="1"/>
        <v/>
      </c>
      <c r="J22" s="469"/>
      <c r="K22" s="465"/>
      <c r="L22" s="397"/>
      <c r="M22" s="397"/>
      <c r="N22" s="402">
        <f t="shared" si="2"/>
        <v>0</v>
      </c>
      <c r="O22" s="397" t="str">
        <f t="shared" si="3"/>
        <v/>
      </c>
      <c r="P22" s="468"/>
    </row>
    <row r="23" customHeight="1" spans="1:16">
      <c r="A23" s="390"/>
      <c r="B23" s="423"/>
      <c r="C23" s="425"/>
      <c r="D23" s="425"/>
      <c r="E23" s="465"/>
      <c r="F23" s="397" t="str">
        <f t="shared" si="0"/>
        <v/>
      </c>
      <c r="G23" s="398"/>
      <c r="H23" s="467"/>
      <c r="I23" s="397" t="str">
        <f t="shared" si="1"/>
        <v/>
      </c>
      <c r="J23" s="469"/>
      <c r="K23" s="465"/>
      <c r="L23" s="397"/>
      <c r="M23" s="397"/>
      <c r="N23" s="402">
        <f t="shared" si="2"/>
        <v>0</v>
      </c>
      <c r="O23" s="397" t="str">
        <f t="shared" si="3"/>
        <v/>
      </c>
      <c r="P23" s="468"/>
    </row>
    <row r="24" customHeight="1" spans="1:16">
      <c r="A24" s="390"/>
      <c r="B24" s="423"/>
      <c r="C24" s="425"/>
      <c r="D24" s="425"/>
      <c r="E24" s="465"/>
      <c r="F24" s="397" t="str">
        <f t="shared" si="0"/>
        <v/>
      </c>
      <c r="G24" s="398"/>
      <c r="H24" s="467"/>
      <c r="I24" s="397" t="str">
        <f t="shared" si="1"/>
        <v/>
      </c>
      <c r="J24" s="469"/>
      <c r="K24" s="465"/>
      <c r="L24" s="397"/>
      <c r="M24" s="397"/>
      <c r="N24" s="402">
        <f t="shared" si="2"/>
        <v>0</v>
      </c>
      <c r="O24" s="397" t="str">
        <f t="shared" si="3"/>
        <v/>
      </c>
      <c r="P24" s="468"/>
    </row>
    <row r="25" customHeight="1" spans="1:16">
      <c r="A25" s="390"/>
      <c r="B25" s="425"/>
      <c r="C25" s="425"/>
      <c r="D25" s="425"/>
      <c r="E25" s="465"/>
      <c r="F25" s="397" t="str">
        <f t="shared" si="0"/>
        <v/>
      </c>
      <c r="G25" s="398"/>
      <c r="H25" s="467"/>
      <c r="I25" s="397" t="str">
        <f t="shared" si="1"/>
        <v/>
      </c>
      <c r="J25" s="469"/>
      <c r="K25" s="465"/>
      <c r="L25" s="397"/>
      <c r="M25" s="397"/>
      <c r="N25" s="402">
        <f t="shared" si="2"/>
        <v>0</v>
      </c>
      <c r="O25" s="397" t="str">
        <f t="shared" si="3"/>
        <v/>
      </c>
      <c r="P25" s="468"/>
    </row>
    <row r="26" customHeight="1" spans="1:16">
      <c r="A26" s="390"/>
      <c r="B26" s="425"/>
      <c r="C26" s="425"/>
      <c r="D26" s="425"/>
      <c r="E26" s="465"/>
      <c r="F26" s="397" t="str">
        <f t="shared" si="0"/>
        <v/>
      </c>
      <c r="G26" s="398"/>
      <c r="H26" s="467"/>
      <c r="I26" s="397" t="str">
        <f t="shared" si="1"/>
        <v/>
      </c>
      <c r="J26" s="469"/>
      <c r="K26" s="465"/>
      <c r="L26" s="397"/>
      <c r="M26" s="397"/>
      <c r="N26" s="402">
        <f t="shared" si="2"/>
        <v>0</v>
      </c>
      <c r="O26" s="397" t="str">
        <f t="shared" si="3"/>
        <v/>
      </c>
      <c r="P26" s="468"/>
    </row>
    <row r="27" customHeight="1" spans="1:16">
      <c r="A27" s="390"/>
      <c r="B27" s="468"/>
      <c r="C27" s="390"/>
      <c r="D27" s="425"/>
      <c r="E27" s="465"/>
      <c r="F27" s="469"/>
      <c r="G27" s="398"/>
      <c r="H27" s="467"/>
      <c r="I27" s="469"/>
      <c r="J27" s="469"/>
      <c r="K27" s="465"/>
      <c r="L27" s="397"/>
      <c r="M27" s="397"/>
      <c r="N27" s="402">
        <f t="shared" si="2"/>
        <v>0</v>
      </c>
      <c r="O27" s="397" t="str">
        <f t="shared" si="3"/>
        <v/>
      </c>
      <c r="P27" s="468"/>
    </row>
    <row r="28" customHeight="1" spans="1:16">
      <c r="A28" s="401" t="s">
        <v>632</v>
      </c>
      <c r="B28" s="393"/>
      <c r="C28" s="390"/>
      <c r="D28" s="425"/>
      <c r="E28" s="465"/>
      <c r="F28" s="397"/>
      <c r="G28" s="403">
        <f>SUM(G8:G27)</f>
        <v>0</v>
      </c>
      <c r="H28" s="453"/>
      <c r="I28" s="402"/>
      <c r="J28" s="402">
        <f>SUM(J8:J27)</f>
        <v>0</v>
      </c>
      <c r="K28" s="454"/>
      <c r="L28" s="402"/>
      <c r="M28" s="402">
        <f>SUM(M8:M27)</f>
        <v>0</v>
      </c>
      <c r="N28" s="402">
        <f t="shared" si="2"/>
        <v>0</v>
      </c>
      <c r="O28" s="402" t="str">
        <f t="shared" si="3"/>
        <v/>
      </c>
      <c r="P28" s="468"/>
    </row>
    <row r="29" customHeight="1" spans="1:16">
      <c r="A29" s="406" t="e">
        <f>#REF!&amp;#REF!</f>
        <v>#REF!</v>
      </c>
      <c r="J29" s="384" t="e">
        <f>"评估人员："&amp;#REF!</f>
        <v>#REF!</v>
      </c>
      <c r="P29" s="480"/>
    </row>
    <row r="30" customHeight="1" spans="1:16">
      <c r="A30" s="406" t="e">
        <f>CONCATENATE(#REF!,#REF!,#REF!,#REF!,#REF!,#REF!,#REF!)</f>
        <v>#REF!</v>
      </c>
      <c r="P30" s="480"/>
    </row>
  </sheetData>
  <sheetProtection formatCells="0" formatColumns="0" formatRows="0" insertRows="0" insertColumns="0" insertHyperlinks="0" deleteColumns="0" deleteRows="0" sort="0" autoFilter="0"/>
  <mergeCells count="13">
    <mergeCell ref="A2:P2"/>
    <mergeCell ref="A3:P3"/>
    <mergeCell ref="E6:G6"/>
    <mergeCell ref="H6:J6"/>
    <mergeCell ref="K6:M6"/>
    <mergeCell ref="A28:B28"/>
    <mergeCell ref="A6:A7"/>
    <mergeCell ref="B6:B7"/>
    <mergeCell ref="C6:C7"/>
    <mergeCell ref="D6:D7"/>
    <mergeCell ref="N6:N7"/>
    <mergeCell ref="O6:O7"/>
    <mergeCell ref="P6:P7"/>
  </mergeCells>
  <hyperlinks>
    <hyperlink ref="A1" location="索引目录!E24" display="返回索引页"/>
    <hyperlink ref="B1" location="'3-9存货汇总'!B12" display="返回"/>
  </hyperlinks>
  <printOptions horizontalCentered="1"/>
  <pageMargins left="0.748031496062992" right="0.748031496062992" top="0.905511811023622" bottom="0.826771653543307" header="1.22047244094488" footer="0.511811023622047"/>
  <pageSetup paperSize="9" scale="76" fitToHeight="0" orientation="landscape"/>
  <headerFooter alignWithMargins="0">
    <oddHeader>&amp;R&amp;"宋体,常规"&amp;10共&amp;"Times New Roman,常规"&amp;N&amp;"宋体,常规"页第&amp;"Times New Roman,常规"&amp;P&amp;"宋体,常规"页</oddHead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0"/>
  <sheetViews>
    <sheetView workbookViewId="0">
      <selection activeCell="D56" sqref="D56"/>
    </sheetView>
  </sheetViews>
  <sheetFormatPr defaultColWidth="9" defaultRowHeight="15.75" customHeight="1"/>
  <cols>
    <col min="1" max="1" width="5.875" style="21" customWidth="1"/>
    <col min="2" max="2" width="13.125" style="21" customWidth="1"/>
    <col min="3" max="3" width="8" style="126" customWidth="1"/>
    <col min="4" max="4" width="6.5" style="126" customWidth="1"/>
    <col min="5" max="5" width="5" style="21" customWidth="1"/>
    <col min="6" max="6" width="11.75" style="21" hidden="1" customWidth="1" outlineLevel="1"/>
    <col min="7" max="7" width="13.125" style="21" hidden="1" customWidth="1" outlineLevel="1"/>
    <col min="8" max="8" width="6.625" style="21" customWidth="1" collapsed="1"/>
    <col min="9" max="9" width="13" style="21" customWidth="1"/>
    <col min="10" max="10" width="4.875" style="21" customWidth="1"/>
    <col min="11" max="11" width="8.5" style="21" customWidth="1"/>
    <col min="12" max="12" width="8.375" style="21" customWidth="1"/>
    <col min="13" max="13" width="13.5" style="21" customWidth="1"/>
    <col min="14" max="14" width="7.875" style="21" customWidth="1"/>
    <col min="15" max="15" width="7" style="21" customWidth="1"/>
    <col min="16" max="16" width="9.875" style="21" customWidth="1"/>
    <col min="17" max="16384" width="9" style="21"/>
  </cols>
  <sheetData>
    <row r="1" spans="1:16">
      <c r="A1" s="58" t="s">
        <v>207</v>
      </c>
      <c r="B1" s="452" t="s">
        <v>479</v>
      </c>
      <c r="C1" s="201"/>
      <c r="D1" s="201"/>
      <c r="E1" s="57"/>
      <c r="F1" s="57"/>
      <c r="G1" s="57"/>
      <c r="H1" s="57"/>
      <c r="I1" s="57"/>
      <c r="J1" s="57"/>
      <c r="K1" s="57"/>
      <c r="L1" s="57"/>
      <c r="M1" s="57"/>
      <c r="N1" s="57"/>
      <c r="O1" s="57"/>
      <c r="P1" s="57"/>
    </row>
    <row r="2" s="56" customFormat="1" ht="30" customHeight="1" spans="1:16">
      <c r="A2" s="61" t="s">
        <v>700</v>
      </c>
      <c r="B2" s="81"/>
      <c r="C2" s="81"/>
      <c r="D2" s="81"/>
      <c r="E2" s="81"/>
      <c r="F2" s="81"/>
      <c r="G2" s="81"/>
      <c r="H2" s="81"/>
      <c r="I2" s="81"/>
      <c r="J2" s="81"/>
      <c r="K2" s="81"/>
      <c r="L2" s="81"/>
      <c r="M2" s="81"/>
      <c r="N2" s="81"/>
      <c r="O2" s="81"/>
      <c r="P2" s="81"/>
    </row>
    <row r="3" ht="14.1" customHeight="1" spans="1:16">
      <c r="A3" s="63" t="e">
        <f>CONCATENATE(#REF!,#REF!,#REF!,#REF!,#REF!,#REF!,#REF!)</f>
        <v>#REF!</v>
      </c>
      <c r="B3" s="63"/>
      <c r="C3" s="63"/>
      <c r="D3" s="63"/>
      <c r="E3" s="63"/>
      <c r="F3" s="63"/>
      <c r="G3" s="63"/>
      <c r="H3" s="63"/>
      <c r="I3" s="63"/>
      <c r="J3" s="64"/>
      <c r="K3" s="64"/>
      <c r="L3" s="64"/>
      <c r="M3" s="64"/>
      <c r="N3" s="64"/>
      <c r="O3" s="64"/>
      <c r="P3" s="64"/>
    </row>
    <row r="4" ht="14.1" customHeight="1" spans="1:16">
      <c r="A4" s="63"/>
      <c r="B4" s="63"/>
      <c r="C4" s="63"/>
      <c r="D4" s="63"/>
      <c r="E4" s="63"/>
      <c r="F4" s="63"/>
      <c r="G4" s="63"/>
      <c r="H4" s="63"/>
      <c r="I4" s="63"/>
      <c r="J4" s="64"/>
      <c r="K4" s="64"/>
      <c r="L4" s="64"/>
      <c r="M4" s="64"/>
      <c r="N4" s="64"/>
      <c r="O4" s="64"/>
      <c r="P4" s="65" t="s">
        <v>701</v>
      </c>
    </row>
    <row r="5" customHeight="1" spans="1:16">
      <c r="A5" s="66" t="e">
        <f>#REF!&amp;#REF!</f>
        <v>#REF!</v>
      </c>
      <c r="P5" s="67" t="s">
        <v>236</v>
      </c>
    </row>
    <row r="6" s="60" customFormat="1" customHeight="1" spans="1:16">
      <c r="A6" s="215" t="s">
        <v>312</v>
      </c>
      <c r="B6" s="215" t="s">
        <v>667</v>
      </c>
      <c r="C6" s="273" t="s">
        <v>702</v>
      </c>
      <c r="D6" s="273" t="s">
        <v>703</v>
      </c>
      <c r="E6" s="238" t="s">
        <v>668</v>
      </c>
      <c r="F6" s="215" t="s">
        <v>483</v>
      </c>
      <c r="G6" s="253"/>
      <c r="H6" s="243" t="s">
        <v>704</v>
      </c>
      <c r="I6" s="246"/>
      <c r="J6" s="215" t="s">
        <v>671</v>
      </c>
      <c r="K6" s="215" t="s">
        <v>484</v>
      </c>
      <c r="L6" s="249"/>
      <c r="M6" s="249"/>
      <c r="N6" s="238" t="s">
        <v>485</v>
      </c>
      <c r="O6" s="215" t="s">
        <v>555</v>
      </c>
      <c r="P6" s="215" t="s">
        <v>340</v>
      </c>
    </row>
    <row r="7" s="60" customFormat="1" customHeight="1" spans="1:16">
      <c r="A7" s="249"/>
      <c r="B7" s="249"/>
      <c r="C7" s="274"/>
      <c r="D7" s="274"/>
      <c r="E7" s="254"/>
      <c r="F7" s="215" t="s">
        <v>669</v>
      </c>
      <c r="G7" s="216" t="s">
        <v>280</v>
      </c>
      <c r="H7" s="70" t="s">
        <v>669</v>
      </c>
      <c r="I7" s="215" t="s">
        <v>280</v>
      </c>
      <c r="J7" s="249"/>
      <c r="K7" s="215" t="s">
        <v>705</v>
      </c>
      <c r="L7" s="215" t="s">
        <v>706</v>
      </c>
      <c r="M7" s="215" t="s">
        <v>280</v>
      </c>
      <c r="N7" s="254"/>
      <c r="O7" s="249"/>
      <c r="P7" s="249"/>
    </row>
    <row r="8" customHeight="1" spans="1:16">
      <c r="A8" s="71"/>
      <c r="B8" s="35"/>
      <c r="C8" s="73"/>
      <c r="D8" s="132"/>
      <c r="E8" s="71"/>
      <c r="F8" s="244"/>
      <c r="G8" s="74"/>
      <c r="H8" s="245"/>
      <c r="I8" s="75"/>
      <c r="J8" s="244"/>
      <c r="K8" s="75"/>
      <c r="L8" s="324"/>
      <c r="M8" s="75"/>
      <c r="N8" s="75" t="str">
        <f>IF(I8=0,"",(M8-I8))</f>
        <v/>
      </c>
      <c r="O8" s="75" t="str">
        <f>IF(I8=0,"",(M8-I8)/I8*100)</f>
        <v/>
      </c>
      <c r="P8" s="72"/>
    </row>
    <row r="9" customHeight="1" spans="1:16">
      <c r="A9" s="71"/>
      <c r="B9" s="35"/>
      <c r="C9" s="73"/>
      <c r="D9" s="132"/>
      <c r="E9" s="71"/>
      <c r="F9" s="244"/>
      <c r="G9" s="74"/>
      <c r="H9" s="245"/>
      <c r="I9" s="75"/>
      <c r="J9" s="244"/>
      <c r="K9" s="75"/>
      <c r="L9" s="324"/>
      <c r="M9" s="75"/>
      <c r="N9" s="75" t="str">
        <f t="shared" ref="N9:N27" si="0">IF(I9=0,"",(M9-I9))</f>
        <v/>
      </c>
      <c r="O9" s="75" t="str">
        <f t="shared" ref="O9:O28" si="1">IF(I9=0,"",(M9-I9)/I9*100)</f>
        <v/>
      </c>
      <c r="P9" s="72"/>
    </row>
    <row r="10" customHeight="1" spans="1:16">
      <c r="A10" s="71"/>
      <c r="B10" s="35"/>
      <c r="C10" s="73"/>
      <c r="D10" s="132"/>
      <c r="E10" s="71"/>
      <c r="F10" s="244"/>
      <c r="G10" s="74"/>
      <c r="H10" s="245"/>
      <c r="I10" s="75"/>
      <c r="J10" s="244"/>
      <c r="K10" s="75"/>
      <c r="L10" s="324"/>
      <c r="M10" s="75"/>
      <c r="N10" s="75" t="str">
        <f t="shared" si="0"/>
        <v/>
      </c>
      <c r="O10" s="75" t="str">
        <f t="shared" si="1"/>
        <v/>
      </c>
      <c r="P10" s="72"/>
    </row>
    <row r="11" customHeight="1" spans="1:16">
      <c r="A11" s="71"/>
      <c r="B11" s="35"/>
      <c r="C11" s="73"/>
      <c r="D11" s="132"/>
      <c r="E11" s="71"/>
      <c r="F11" s="244"/>
      <c r="G11" s="74"/>
      <c r="H11" s="245"/>
      <c r="I11" s="75"/>
      <c r="J11" s="244"/>
      <c r="K11" s="75"/>
      <c r="L11" s="324"/>
      <c r="M11" s="75"/>
      <c r="N11" s="75" t="str">
        <f t="shared" si="0"/>
        <v/>
      </c>
      <c r="O11" s="75" t="str">
        <f t="shared" si="1"/>
        <v/>
      </c>
      <c r="P11" s="72"/>
    </row>
    <row r="12" customHeight="1" spans="1:16">
      <c r="A12" s="71"/>
      <c r="B12" s="35"/>
      <c r="C12" s="73"/>
      <c r="D12" s="132"/>
      <c r="E12" s="71"/>
      <c r="F12" s="244"/>
      <c r="G12" s="74"/>
      <c r="H12" s="245"/>
      <c r="I12" s="75"/>
      <c r="J12" s="244"/>
      <c r="K12" s="75"/>
      <c r="L12" s="324"/>
      <c r="M12" s="75"/>
      <c r="N12" s="75" t="str">
        <f t="shared" si="0"/>
        <v/>
      </c>
      <c r="O12" s="75" t="str">
        <f t="shared" si="1"/>
        <v/>
      </c>
      <c r="P12" s="72"/>
    </row>
    <row r="13" customHeight="1" spans="1:16">
      <c r="A13" s="71"/>
      <c r="B13" s="35"/>
      <c r="C13" s="73"/>
      <c r="D13" s="132"/>
      <c r="E13" s="71"/>
      <c r="F13" s="244"/>
      <c r="G13" s="74"/>
      <c r="H13" s="245"/>
      <c r="I13" s="75"/>
      <c r="J13" s="244"/>
      <c r="K13" s="75"/>
      <c r="L13" s="324"/>
      <c r="M13" s="75"/>
      <c r="N13" s="75" t="str">
        <f t="shared" si="0"/>
        <v/>
      </c>
      <c r="O13" s="75" t="str">
        <f t="shared" si="1"/>
        <v/>
      </c>
      <c r="P13" s="72"/>
    </row>
    <row r="14" customHeight="1" spans="1:16">
      <c r="A14" s="71"/>
      <c r="B14" s="35"/>
      <c r="C14" s="73"/>
      <c r="D14" s="132"/>
      <c r="E14" s="71"/>
      <c r="F14" s="244"/>
      <c r="G14" s="74"/>
      <c r="H14" s="245"/>
      <c r="I14" s="75"/>
      <c r="J14" s="244"/>
      <c r="K14" s="75"/>
      <c r="L14" s="324"/>
      <c r="M14" s="75"/>
      <c r="N14" s="75" t="str">
        <f t="shared" si="0"/>
        <v/>
      </c>
      <c r="O14" s="75" t="str">
        <f t="shared" si="1"/>
        <v/>
      </c>
      <c r="P14" s="72"/>
    </row>
    <row r="15" customHeight="1" spans="1:16">
      <c r="A15" s="71"/>
      <c r="B15" s="35"/>
      <c r="C15" s="73"/>
      <c r="D15" s="132"/>
      <c r="E15" s="71"/>
      <c r="F15" s="244"/>
      <c r="G15" s="74"/>
      <c r="H15" s="245"/>
      <c r="I15" s="75"/>
      <c r="J15" s="244"/>
      <c r="K15" s="75"/>
      <c r="L15" s="324"/>
      <c r="M15" s="75"/>
      <c r="N15" s="75" t="str">
        <f t="shared" si="0"/>
        <v/>
      </c>
      <c r="O15" s="75" t="str">
        <f t="shared" si="1"/>
        <v/>
      </c>
      <c r="P15" s="72"/>
    </row>
    <row r="16" customHeight="1" spans="1:16">
      <c r="A16" s="71"/>
      <c r="B16" s="35"/>
      <c r="C16" s="73"/>
      <c r="D16" s="132"/>
      <c r="E16" s="71"/>
      <c r="F16" s="244"/>
      <c r="G16" s="74"/>
      <c r="H16" s="245"/>
      <c r="I16" s="75"/>
      <c r="J16" s="244"/>
      <c r="K16" s="75"/>
      <c r="L16" s="324"/>
      <c r="M16" s="75"/>
      <c r="N16" s="75" t="str">
        <f t="shared" si="0"/>
        <v/>
      </c>
      <c r="O16" s="75" t="str">
        <f t="shared" si="1"/>
        <v/>
      </c>
      <c r="P16" s="72"/>
    </row>
    <row r="17" customHeight="1" spans="1:16">
      <c r="A17" s="71"/>
      <c r="B17" s="35"/>
      <c r="C17" s="73"/>
      <c r="D17" s="132"/>
      <c r="E17" s="71"/>
      <c r="F17" s="244"/>
      <c r="G17" s="74"/>
      <c r="H17" s="245"/>
      <c r="I17" s="75"/>
      <c r="J17" s="244"/>
      <c r="K17" s="75"/>
      <c r="L17" s="324"/>
      <c r="M17" s="75"/>
      <c r="N17" s="75" t="str">
        <f t="shared" si="0"/>
        <v/>
      </c>
      <c r="O17" s="75" t="str">
        <f t="shared" si="1"/>
        <v/>
      </c>
      <c r="P17" s="72"/>
    </row>
    <row r="18" customHeight="1" spans="1:16">
      <c r="A18" s="71"/>
      <c r="B18" s="35"/>
      <c r="C18" s="73"/>
      <c r="D18" s="132"/>
      <c r="E18" s="71"/>
      <c r="F18" s="244"/>
      <c r="G18" s="74"/>
      <c r="H18" s="245"/>
      <c r="I18" s="75"/>
      <c r="J18" s="244"/>
      <c r="K18" s="75"/>
      <c r="L18" s="324"/>
      <c r="M18" s="75"/>
      <c r="N18" s="75" t="str">
        <f t="shared" si="0"/>
        <v/>
      </c>
      <c r="O18" s="75" t="str">
        <f t="shared" si="1"/>
        <v/>
      </c>
      <c r="P18" s="72"/>
    </row>
    <row r="19" customHeight="1" spans="1:16">
      <c r="A19" s="71"/>
      <c r="B19" s="35"/>
      <c r="C19" s="73"/>
      <c r="D19" s="132"/>
      <c r="E19" s="71"/>
      <c r="F19" s="244"/>
      <c r="G19" s="74"/>
      <c r="H19" s="245"/>
      <c r="I19" s="75"/>
      <c r="J19" s="244"/>
      <c r="K19" s="75"/>
      <c r="L19" s="324"/>
      <c r="M19" s="75"/>
      <c r="N19" s="75" t="str">
        <f t="shared" si="0"/>
        <v/>
      </c>
      <c r="O19" s="75" t="str">
        <f t="shared" si="1"/>
        <v/>
      </c>
      <c r="P19" s="72"/>
    </row>
    <row r="20" customHeight="1" spans="1:16">
      <c r="A20" s="71"/>
      <c r="B20" s="35"/>
      <c r="C20" s="73"/>
      <c r="D20" s="132"/>
      <c r="E20" s="71"/>
      <c r="F20" s="244"/>
      <c r="G20" s="74"/>
      <c r="H20" s="245"/>
      <c r="I20" s="75"/>
      <c r="J20" s="244"/>
      <c r="K20" s="75"/>
      <c r="L20" s="324"/>
      <c r="M20" s="75"/>
      <c r="N20" s="75" t="str">
        <f t="shared" si="0"/>
        <v/>
      </c>
      <c r="O20" s="75" t="str">
        <f t="shared" si="1"/>
        <v/>
      </c>
      <c r="P20" s="72"/>
    </row>
    <row r="21" customHeight="1" spans="1:16">
      <c r="A21" s="71"/>
      <c r="B21" s="35"/>
      <c r="C21" s="73"/>
      <c r="D21" s="132"/>
      <c r="E21" s="71"/>
      <c r="F21" s="244"/>
      <c r="G21" s="74"/>
      <c r="H21" s="245"/>
      <c r="I21" s="75"/>
      <c r="J21" s="244"/>
      <c r="K21" s="75"/>
      <c r="L21" s="324"/>
      <c r="M21" s="75"/>
      <c r="N21" s="75" t="str">
        <f t="shared" si="0"/>
        <v/>
      </c>
      <c r="O21" s="75" t="str">
        <f t="shared" si="1"/>
        <v/>
      </c>
      <c r="P21" s="72"/>
    </row>
    <row r="22" customHeight="1" spans="1:16">
      <c r="A22" s="71"/>
      <c r="B22" s="35"/>
      <c r="C22" s="73"/>
      <c r="D22" s="132"/>
      <c r="E22" s="71"/>
      <c r="F22" s="244"/>
      <c r="G22" s="74"/>
      <c r="H22" s="245"/>
      <c r="I22" s="75"/>
      <c r="J22" s="244"/>
      <c r="K22" s="75"/>
      <c r="L22" s="324"/>
      <c r="M22" s="75"/>
      <c r="N22" s="75" t="str">
        <f t="shared" si="0"/>
        <v/>
      </c>
      <c r="O22" s="75" t="str">
        <f t="shared" si="1"/>
        <v/>
      </c>
      <c r="P22" s="72"/>
    </row>
    <row r="23" customHeight="1" spans="1:16">
      <c r="A23" s="71"/>
      <c r="B23" s="35"/>
      <c r="C23" s="73"/>
      <c r="D23" s="132"/>
      <c r="E23" s="71"/>
      <c r="F23" s="244"/>
      <c r="G23" s="74"/>
      <c r="H23" s="245"/>
      <c r="I23" s="75"/>
      <c r="J23" s="244"/>
      <c r="K23" s="75"/>
      <c r="L23" s="324"/>
      <c r="M23" s="75"/>
      <c r="N23" s="75" t="str">
        <f t="shared" si="0"/>
        <v/>
      </c>
      <c r="O23" s="75" t="str">
        <f t="shared" si="1"/>
        <v/>
      </c>
      <c r="P23" s="72"/>
    </row>
    <row r="24" customHeight="1" spans="1:16">
      <c r="A24" s="71"/>
      <c r="B24" s="35"/>
      <c r="C24" s="73"/>
      <c r="D24" s="132"/>
      <c r="E24" s="71"/>
      <c r="F24" s="244"/>
      <c r="G24" s="74"/>
      <c r="H24" s="245"/>
      <c r="I24" s="75"/>
      <c r="J24" s="244"/>
      <c r="K24" s="75"/>
      <c r="L24" s="324"/>
      <c r="M24" s="75"/>
      <c r="N24" s="75" t="str">
        <f t="shared" si="0"/>
        <v/>
      </c>
      <c r="O24" s="75" t="str">
        <f t="shared" si="1"/>
        <v/>
      </c>
      <c r="P24" s="72"/>
    </row>
    <row r="25" customHeight="1" spans="1:16">
      <c r="A25" s="71"/>
      <c r="B25" s="35"/>
      <c r="C25" s="73"/>
      <c r="D25" s="132"/>
      <c r="E25" s="71"/>
      <c r="F25" s="244"/>
      <c r="G25" s="74"/>
      <c r="H25" s="245"/>
      <c r="I25" s="75"/>
      <c r="J25" s="244"/>
      <c r="K25" s="75"/>
      <c r="L25" s="324"/>
      <c r="M25" s="75"/>
      <c r="N25" s="75" t="str">
        <f t="shared" si="0"/>
        <v/>
      </c>
      <c r="O25" s="75" t="str">
        <f t="shared" si="1"/>
        <v/>
      </c>
      <c r="P25" s="72"/>
    </row>
    <row r="26" customHeight="1" spans="1:16">
      <c r="A26" s="71"/>
      <c r="B26" s="35"/>
      <c r="C26" s="73"/>
      <c r="D26" s="132"/>
      <c r="E26" s="71"/>
      <c r="F26" s="244"/>
      <c r="G26" s="74"/>
      <c r="H26" s="245"/>
      <c r="I26" s="75"/>
      <c r="J26" s="244"/>
      <c r="K26" s="75"/>
      <c r="L26" s="324"/>
      <c r="M26" s="75"/>
      <c r="N26" s="75" t="str">
        <f t="shared" si="0"/>
        <v/>
      </c>
      <c r="O26" s="75" t="str">
        <f t="shared" si="1"/>
        <v/>
      </c>
      <c r="P26" s="72"/>
    </row>
    <row r="27" customHeight="1" spans="1:16">
      <c r="A27" s="71"/>
      <c r="B27" s="35"/>
      <c r="C27" s="73"/>
      <c r="D27" s="132"/>
      <c r="E27" s="71"/>
      <c r="F27" s="244"/>
      <c r="G27" s="74"/>
      <c r="H27" s="245"/>
      <c r="I27" s="75"/>
      <c r="J27" s="244"/>
      <c r="K27" s="75"/>
      <c r="L27" s="324"/>
      <c r="M27" s="75"/>
      <c r="N27" s="75" t="str">
        <f t="shared" si="0"/>
        <v/>
      </c>
      <c r="O27" s="75" t="str">
        <f t="shared" si="1"/>
        <v/>
      </c>
      <c r="P27" s="72"/>
    </row>
    <row r="28" customHeight="1" spans="1:16">
      <c r="A28" s="77" t="s">
        <v>632</v>
      </c>
      <c r="B28" s="88"/>
      <c r="C28" s="196"/>
      <c r="D28" s="196"/>
      <c r="E28" s="35"/>
      <c r="F28" s="244"/>
      <c r="G28" s="403">
        <f>SUM(G8:G27)</f>
        <v>0</v>
      </c>
      <c r="H28" s="453"/>
      <c r="I28" s="402">
        <f>SUM(I8:I27)</f>
        <v>0</v>
      </c>
      <c r="J28" s="454"/>
      <c r="K28" s="402"/>
      <c r="L28" s="405"/>
      <c r="M28" s="402">
        <f>SUM(M8:M27)</f>
        <v>0</v>
      </c>
      <c r="N28" s="402">
        <f>M28-I28</f>
        <v>0</v>
      </c>
      <c r="O28" s="402" t="str">
        <f t="shared" si="1"/>
        <v/>
      </c>
      <c r="P28" s="72"/>
    </row>
    <row r="29" customHeight="1" spans="1:9">
      <c r="A29" s="79" t="e">
        <f>#REF!&amp;#REF!</f>
        <v>#REF!</v>
      </c>
      <c r="H29" s="66"/>
      <c r="I29" s="66" t="e">
        <f>"评估人员："&amp;#REF!</f>
        <v>#REF!</v>
      </c>
    </row>
    <row r="30" customHeight="1" spans="1:1">
      <c r="A30" s="79" t="e">
        <f>CONCATENATE(#REF!,#REF!,#REF!,#REF!,#REF!,#REF!,#REF!)</f>
        <v>#REF!</v>
      </c>
    </row>
  </sheetData>
  <sheetProtection formatCells="0" formatColumns="0" formatRows="0" insertRows="0" insertColumns="0" deleteColumns="0" deleteRows="0" autoFilter="0"/>
  <mergeCells count="15">
    <mergeCell ref="A2:P2"/>
    <mergeCell ref="A3:P3"/>
    <mergeCell ref="F6:G6"/>
    <mergeCell ref="H6:I6"/>
    <mergeCell ref="K6:M6"/>
    <mergeCell ref="A28:B28"/>
    <mergeCell ref="A6:A7"/>
    <mergeCell ref="B6:B7"/>
    <mergeCell ref="C6:C7"/>
    <mergeCell ref="D6:D7"/>
    <mergeCell ref="E6:E7"/>
    <mergeCell ref="J6:J7"/>
    <mergeCell ref="N6:N7"/>
    <mergeCell ref="O6:O7"/>
    <mergeCell ref="P6:P7"/>
  </mergeCells>
  <hyperlinks>
    <hyperlink ref="A1" location="索引目录!E25" display="返回索引页"/>
    <hyperlink ref="B1" location="'3-9存货汇总'!B13" display="返回"/>
  </hyperlinks>
  <printOptions horizontalCentered="1"/>
  <pageMargins left="0.748031496062992" right="0.748031496062992" top="0.905511811023622" bottom="0.826771653543307" header="1.22047244094488" footer="0.511811023622047"/>
  <pageSetup paperSize="9" scale="85" fitToHeight="0" orientation="landscape"/>
  <headerFooter alignWithMargins="0">
    <oddHeader>&amp;R&amp;"宋体,常规"&amp;10共&amp;"Times New Roman,常规"&amp;N&amp;"宋体,常规"页第&amp;"Times New Roman,常规"&amp;P&amp;"宋体,常规"页</oddHead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selection activeCell="D56" sqref="D56"/>
    </sheetView>
  </sheetViews>
  <sheetFormatPr defaultColWidth="9" defaultRowHeight="15.75" customHeight="1"/>
  <cols>
    <col min="1" max="1" width="5.75" style="21" customWidth="1"/>
    <col min="2" max="2" width="24.625" style="21" customWidth="1"/>
    <col min="3" max="3" width="11.25" style="21" customWidth="1"/>
    <col min="4" max="4" width="16.125" style="21" customWidth="1"/>
    <col min="5" max="5" width="16.125" style="21" hidden="1" customWidth="1" outlineLevel="1"/>
    <col min="6" max="6" width="16.875" style="21" customWidth="1" collapsed="1"/>
    <col min="7" max="7" width="14.625" style="21" customWidth="1"/>
    <col min="8" max="8" width="9.75" style="21" customWidth="1"/>
    <col min="9" max="9" width="11" style="21" customWidth="1"/>
    <col min="10" max="10" width="11.375" style="21" customWidth="1"/>
    <col min="11" max="16384" width="9" style="21"/>
  </cols>
  <sheetData>
    <row r="1" spans="1:10">
      <c r="A1" s="58" t="s">
        <v>207</v>
      </c>
      <c r="B1" s="59" t="s">
        <v>479</v>
      </c>
      <c r="C1" s="60"/>
      <c r="D1" s="60"/>
      <c r="E1" s="60"/>
      <c r="F1" s="60"/>
      <c r="G1" s="60"/>
      <c r="H1" s="60"/>
      <c r="I1" s="60"/>
      <c r="J1" s="60"/>
    </row>
    <row r="2" s="56" customFormat="1" ht="30" customHeight="1" spans="1:10">
      <c r="A2" s="61" t="s">
        <v>707</v>
      </c>
      <c r="B2" s="62"/>
      <c r="C2" s="62"/>
      <c r="D2" s="62"/>
      <c r="E2" s="62"/>
      <c r="F2" s="62"/>
      <c r="G2" s="62"/>
      <c r="H2" s="62"/>
      <c r="I2" s="62"/>
      <c r="J2" s="62"/>
    </row>
    <row r="3" ht="14.1" customHeight="1" spans="1:10">
      <c r="A3" s="63" t="e">
        <f>CONCATENATE(#REF!,#REF!,#REF!,#REF!,#REF!,#REF!,#REF!)</f>
        <v>#REF!</v>
      </c>
      <c r="B3" s="63"/>
      <c r="C3" s="63"/>
      <c r="D3" s="63"/>
      <c r="E3" s="63"/>
      <c r="F3" s="63"/>
      <c r="G3" s="64"/>
      <c r="H3" s="64"/>
      <c r="I3" s="64"/>
      <c r="J3" s="64"/>
    </row>
    <row r="4" ht="14.1" customHeight="1" spans="1:10">
      <c r="A4" s="63"/>
      <c r="B4" s="63"/>
      <c r="C4" s="63"/>
      <c r="D4" s="63"/>
      <c r="E4" s="63"/>
      <c r="F4" s="63"/>
      <c r="G4" s="64"/>
      <c r="H4" s="64"/>
      <c r="I4" s="64"/>
      <c r="J4" s="65" t="s">
        <v>708</v>
      </c>
    </row>
    <row r="5" customHeight="1" spans="1:10">
      <c r="A5" s="66" t="e">
        <f>#REF!&amp;#REF!</f>
        <v>#REF!</v>
      </c>
      <c r="J5" s="67" t="s">
        <v>236</v>
      </c>
    </row>
    <row r="6" s="57" customFormat="1" customHeight="1" spans="1:10">
      <c r="A6" s="68" t="s">
        <v>312</v>
      </c>
      <c r="B6" s="68" t="s">
        <v>709</v>
      </c>
      <c r="C6" s="68" t="s">
        <v>609</v>
      </c>
      <c r="D6" s="68" t="s">
        <v>710</v>
      </c>
      <c r="E6" s="69" t="s">
        <v>483</v>
      </c>
      <c r="F6" s="70" t="s">
        <v>346</v>
      </c>
      <c r="G6" s="68" t="s">
        <v>484</v>
      </c>
      <c r="H6" s="68" t="s">
        <v>485</v>
      </c>
      <c r="I6" s="68" t="s">
        <v>555</v>
      </c>
      <c r="J6" s="68" t="s">
        <v>340</v>
      </c>
    </row>
    <row r="7" customHeight="1" spans="1:10">
      <c r="A7" s="71"/>
      <c r="B7" s="72"/>
      <c r="C7" s="73"/>
      <c r="D7" s="72"/>
      <c r="E7" s="74"/>
      <c r="F7" s="76"/>
      <c r="G7" s="75"/>
      <c r="H7" s="75" t="str">
        <f>IF(F7=0,"",(G7-F7)/E7*100)</f>
        <v/>
      </c>
      <c r="I7" s="75" t="str">
        <f>IF(F7=0,"",(G7-F7)/F7*100)</f>
        <v/>
      </c>
      <c r="J7" s="35"/>
    </row>
    <row r="8" customHeight="1" spans="1:10">
      <c r="A8" s="35"/>
      <c r="B8" s="72"/>
      <c r="C8" s="73"/>
      <c r="D8" s="72"/>
      <c r="E8" s="74"/>
      <c r="F8" s="76"/>
      <c r="G8" s="75"/>
      <c r="H8" s="75" t="str">
        <f t="shared" ref="H8:H27" si="0">IF(F8=0,"",(G8-F8)/E8*100)</f>
        <v/>
      </c>
      <c r="I8" s="75" t="str">
        <f t="shared" ref="I8:I28" si="1">IF(F8=0,"",(G8-F8)/F8*100)</f>
        <v/>
      </c>
      <c r="J8" s="35"/>
    </row>
    <row r="9" customHeight="1" spans="1:10">
      <c r="A9" s="35"/>
      <c r="B9" s="72"/>
      <c r="C9" s="73"/>
      <c r="D9" s="72"/>
      <c r="E9" s="74"/>
      <c r="F9" s="76"/>
      <c r="G9" s="75"/>
      <c r="H9" s="75" t="str">
        <f t="shared" si="0"/>
        <v/>
      </c>
      <c r="I9" s="75" t="str">
        <f t="shared" si="1"/>
        <v/>
      </c>
      <c r="J9" s="35"/>
    </row>
    <row r="10" customHeight="1" spans="1:10">
      <c r="A10" s="35"/>
      <c r="B10" s="72"/>
      <c r="C10" s="73"/>
      <c r="D10" s="72"/>
      <c r="E10" s="74"/>
      <c r="F10" s="76"/>
      <c r="G10" s="75"/>
      <c r="H10" s="75" t="str">
        <f t="shared" si="0"/>
        <v/>
      </c>
      <c r="I10" s="75" t="str">
        <f t="shared" si="1"/>
        <v/>
      </c>
      <c r="J10" s="35"/>
    </row>
    <row r="11" customHeight="1" spans="1:10">
      <c r="A11" s="35"/>
      <c r="B11" s="72"/>
      <c r="C11" s="73"/>
      <c r="D11" s="72"/>
      <c r="E11" s="74"/>
      <c r="F11" s="76"/>
      <c r="G11" s="75"/>
      <c r="H11" s="75" t="str">
        <f t="shared" si="0"/>
        <v/>
      </c>
      <c r="I11" s="75" t="str">
        <f t="shared" si="1"/>
        <v/>
      </c>
      <c r="J11" s="35"/>
    </row>
    <row r="12" customHeight="1" spans="1:10">
      <c r="A12" s="35"/>
      <c r="B12" s="72"/>
      <c r="C12" s="73"/>
      <c r="D12" s="72"/>
      <c r="E12" s="74"/>
      <c r="F12" s="76"/>
      <c r="G12" s="75"/>
      <c r="H12" s="75" t="str">
        <f t="shared" si="0"/>
        <v/>
      </c>
      <c r="I12" s="75" t="str">
        <f t="shared" si="1"/>
        <v/>
      </c>
      <c r="J12" s="35"/>
    </row>
    <row r="13" customHeight="1" spans="1:10">
      <c r="A13" s="35"/>
      <c r="B13" s="72"/>
      <c r="C13" s="73"/>
      <c r="D13" s="72"/>
      <c r="E13" s="74"/>
      <c r="F13" s="76"/>
      <c r="G13" s="75"/>
      <c r="H13" s="75" t="str">
        <f t="shared" si="0"/>
        <v/>
      </c>
      <c r="I13" s="75" t="str">
        <f t="shared" si="1"/>
        <v/>
      </c>
      <c r="J13" s="35"/>
    </row>
    <row r="14" customHeight="1" spans="1:10">
      <c r="A14" s="35"/>
      <c r="B14" s="72"/>
      <c r="C14" s="73"/>
      <c r="D14" s="72"/>
      <c r="E14" s="74"/>
      <c r="F14" s="76"/>
      <c r="G14" s="75"/>
      <c r="H14" s="75" t="str">
        <f t="shared" si="0"/>
        <v/>
      </c>
      <c r="I14" s="75" t="str">
        <f t="shared" si="1"/>
        <v/>
      </c>
      <c r="J14" s="35"/>
    </row>
    <row r="15" customHeight="1" spans="1:10">
      <c r="A15" s="35"/>
      <c r="B15" s="72"/>
      <c r="C15" s="73"/>
      <c r="D15" s="72"/>
      <c r="E15" s="74"/>
      <c r="F15" s="76"/>
      <c r="G15" s="75"/>
      <c r="H15" s="75" t="str">
        <f t="shared" si="0"/>
        <v/>
      </c>
      <c r="I15" s="75" t="str">
        <f t="shared" si="1"/>
        <v/>
      </c>
      <c r="J15" s="35"/>
    </row>
    <row r="16" customHeight="1" spans="1:10">
      <c r="A16" s="35"/>
      <c r="B16" s="72"/>
      <c r="C16" s="73"/>
      <c r="D16" s="72"/>
      <c r="E16" s="74"/>
      <c r="F16" s="76"/>
      <c r="G16" s="75"/>
      <c r="H16" s="75" t="str">
        <f t="shared" si="0"/>
        <v/>
      </c>
      <c r="I16" s="75" t="str">
        <f t="shared" si="1"/>
        <v/>
      </c>
      <c r="J16" s="35"/>
    </row>
    <row r="17" customHeight="1" spans="1:10">
      <c r="A17" s="35"/>
      <c r="B17" s="72"/>
      <c r="C17" s="73"/>
      <c r="D17" s="72"/>
      <c r="E17" s="74"/>
      <c r="F17" s="76"/>
      <c r="G17" s="75"/>
      <c r="H17" s="75" t="str">
        <f t="shared" si="0"/>
        <v/>
      </c>
      <c r="I17" s="75" t="str">
        <f t="shared" si="1"/>
        <v/>
      </c>
      <c r="J17" s="35"/>
    </row>
    <row r="18" customHeight="1" spans="1:10">
      <c r="A18" s="35"/>
      <c r="B18" s="72"/>
      <c r="C18" s="73"/>
      <c r="D18" s="72"/>
      <c r="E18" s="74"/>
      <c r="F18" s="76"/>
      <c r="G18" s="75"/>
      <c r="H18" s="75" t="str">
        <f t="shared" si="0"/>
        <v/>
      </c>
      <c r="I18" s="75" t="str">
        <f t="shared" si="1"/>
        <v/>
      </c>
      <c r="J18" s="35"/>
    </row>
    <row r="19" customHeight="1" spans="1:10">
      <c r="A19" s="35"/>
      <c r="B19" s="72"/>
      <c r="C19" s="73"/>
      <c r="D19" s="72"/>
      <c r="E19" s="74"/>
      <c r="F19" s="76"/>
      <c r="G19" s="75"/>
      <c r="H19" s="75" t="str">
        <f t="shared" si="0"/>
        <v/>
      </c>
      <c r="I19" s="75" t="str">
        <f t="shared" si="1"/>
        <v/>
      </c>
      <c r="J19" s="35"/>
    </row>
    <row r="20" customHeight="1" spans="1:10">
      <c r="A20" s="35"/>
      <c r="B20" s="72"/>
      <c r="C20" s="73"/>
      <c r="D20" s="72"/>
      <c r="E20" s="74"/>
      <c r="F20" s="76"/>
      <c r="G20" s="75"/>
      <c r="H20" s="75" t="str">
        <f t="shared" si="0"/>
        <v/>
      </c>
      <c r="I20" s="75" t="str">
        <f t="shared" si="1"/>
        <v/>
      </c>
      <c r="J20" s="35"/>
    </row>
    <row r="21" customHeight="1" spans="1:10">
      <c r="A21" s="35"/>
      <c r="B21" s="72"/>
      <c r="C21" s="73"/>
      <c r="D21" s="72"/>
      <c r="E21" s="74"/>
      <c r="F21" s="76"/>
      <c r="G21" s="75"/>
      <c r="H21" s="75" t="str">
        <f t="shared" si="0"/>
        <v/>
      </c>
      <c r="I21" s="75" t="str">
        <f t="shared" si="1"/>
        <v/>
      </c>
      <c r="J21" s="35"/>
    </row>
    <row r="22" customHeight="1" spans="1:10">
      <c r="A22" s="35"/>
      <c r="B22" s="72"/>
      <c r="C22" s="73"/>
      <c r="D22" s="72"/>
      <c r="E22" s="74"/>
      <c r="F22" s="76"/>
      <c r="G22" s="75"/>
      <c r="H22" s="75" t="str">
        <f t="shared" si="0"/>
        <v/>
      </c>
      <c r="I22" s="75" t="str">
        <f t="shared" si="1"/>
        <v/>
      </c>
      <c r="J22" s="35"/>
    </row>
    <row r="23" customHeight="1" spans="1:10">
      <c r="A23" s="35"/>
      <c r="B23" s="72"/>
      <c r="C23" s="73"/>
      <c r="D23" s="72"/>
      <c r="E23" s="74"/>
      <c r="F23" s="76"/>
      <c r="G23" s="75"/>
      <c r="H23" s="75" t="str">
        <f t="shared" si="0"/>
        <v/>
      </c>
      <c r="I23" s="75" t="str">
        <f t="shared" si="1"/>
        <v/>
      </c>
      <c r="J23" s="35"/>
    </row>
    <row r="24" customHeight="1" spans="1:10">
      <c r="A24" s="35"/>
      <c r="B24" s="72"/>
      <c r="C24" s="73"/>
      <c r="D24" s="72"/>
      <c r="E24" s="74"/>
      <c r="F24" s="76"/>
      <c r="G24" s="75"/>
      <c r="H24" s="75" t="str">
        <f t="shared" si="0"/>
        <v/>
      </c>
      <c r="I24" s="75" t="str">
        <f t="shared" si="1"/>
        <v/>
      </c>
      <c r="J24" s="35"/>
    </row>
    <row r="25" customHeight="1" spans="1:10">
      <c r="A25" s="35"/>
      <c r="B25" s="72"/>
      <c r="C25" s="73"/>
      <c r="D25" s="72"/>
      <c r="E25" s="74"/>
      <c r="F25" s="76"/>
      <c r="G25" s="75"/>
      <c r="H25" s="75" t="str">
        <f t="shared" si="0"/>
        <v/>
      </c>
      <c r="I25" s="75" t="str">
        <f t="shared" si="1"/>
        <v/>
      </c>
      <c r="J25" s="35"/>
    </row>
    <row r="26" customHeight="1" spans="1:10">
      <c r="A26" s="35"/>
      <c r="B26" s="72"/>
      <c r="C26" s="73"/>
      <c r="D26" s="72"/>
      <c r="E26" s="74"/>
      <c r="F26" s="76"/>
      <c r="G26" s="75"/>
      <c r="H26" s="75" t="str">
        <f t="shared" si="0"/>
        <v/>
      </c>
      <c r="I26" s="75" t="str">
        <f t="shared" si="1"/>
        <v/>
      </c>
      <c r="J26" s="35"/>
    </row>
    <row r="27" customHeight="1" spans="1:10">
      <c r="A27" s="35"/>
      <c r="B27" s="72"/>
      <c r="C27" s="73"/>
      <c r="D27" s="72"/>
      <c r="E27" s="74"/>
      <c r="F27" s="76"/>
      <c r="G27" s="75"/>
      <c r="H27" s="75" t="str">
        <f t="shared" si="0"/>
        <v/>
      </c>
      <c r="I27" s="75" t="str">
        <f t="shared" si="1"/>
        <v/>
      </c>
      <c r="J27" s="35"/>
    </row>
    <row r="28" customHeight="1" spans="1:10">
      <c r="A28" s="77" t="s">
        <v>632</v>
      </c>
      <c r="B28" s="88"/>
      <c r="C28" s="73"/>
      <c r="D28" s="72"/>
      <c r="E28" s="74">
        <f>SUM(E7:E27)</f>
        <v>0</v>
      </c>
      <c r="F28" s="76">
        <f>SUM(F7:F27)</f>
        <v>0</v>
      </c>
      <c r="G28" s="75">
        <f>SUM(G7:G27)</f>
        <v>0</v>
      </c>
      <c r="H28" s="75">
        <f>G28-F28</f>
        <v>0</v>
      </c>
      <c r="I28" s="75" t="str">
        <f t="shared" si="1"/>
        <v/>
      </c>
      <c r="J28" s="35"/>
    </row>
    <row r="29" customHeight="1" spans="1:6">
      <c r="A29" s="79" t="e">
        <f>#REF!&amp;#REF!</f>
        <v>#REF!</v>
      </c>
      <c r="F29" s="66" t="e">
        <f>"评估人员："&amp;#REF!</f>
        <v>#REF!</v>
      </c>
    </row>
    <row r="30" customHeight="1" spans="1:1">
      <c r="A30" s="79" t="e">
        <f>CONCATENATE(#REF!,#REF!,#REF!,#REF!,#REF!,#REF!,#REF!)</f>
        <v>#REF!</v>
      </c>
    </row>
  </sheetData>
  <mergeCells count="3">
    <mergeCell ref="A2:J2"/>
    <mergeCell ref="A3:J3"/>
    <mergeCell ref="A28:B28"/>
  </mergeCells>
  <hyperlinks>
    <hyperlink ref="A1" location="索引目录!D26" display="返回索引页"/>
    <hyperlink ref="B1" location="'3-流动汇总'!B15" display="返回"/>
  </hyperlinks>
  <printOptions horizontalCentered="1"/>
  <pageMargins left="0.748031496062992" right="0.748031496062992" top="0.905511811023622" bottom="0.826771653543307" header="1.22047244094488" footer="0.511811023622047"/>
  <pageSetup paperSize="9" scale="88"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
  <sheetViews>
    <sheetView topLeftCell="A2" workbookViewId="0">
      <selection activeCell="D56" sqref="D56"/>
    </sheetView>
  </sheetViews>
  <sheetFormatPr defaultColWidth="9" defaultRowHeight="15.75" customHeight="1"/>
  <cols>
    <col min="1" max="1" width="8.5" style="21" customWidth="1"/>
    <col min="2" max="2" width="20.75" style="21" customWidth="1"/>
    <col min="3" max="4" width="12.75" style="21" customWidth="1"/>
    <col min="5" max="5" width="12" style="21" customWidth="1"/>
    <col min="6" max="6" width="13.5" style="21" hidden="1" customWidth="1" outlineLevel="1"/>
    <col min="7" max="7" width="14.625" style="21" customWidth="1" collapsed="1"/>
    <col min="8" max="8" width="14.375" style="21" customWidth="1"/>
    <col min="9" max="9" width="9.875" style="21" customWidth="1"/>
    <col min="10" max="10" width="10.875" style="21" customWidth="1"/>
    <col min="11" max="11" width="13.125" style="21" customWidth="1"/>
    <col min="12" max="16384" width="9" style="21"/>
  </cols>
  <sheetData>
    <row r="1" ht="14.25" customHeight="1" spans="1:11">
      <c r="A1" s="58" t="s">
        <v>207</v>
      </c>
      <c r="B1" s="59" t="s">
        <v>479</v>
      </c>
      <c r="C1" s="59"/>
      <c r="D1" s="59"/>
      <c r="E1" s="59"/>
      <c r="F1" s="60"/>
      <c r="G1" s="60"/>
      <c r="H1" s="60"/>
      <c r="I1" s="60"/>
      <c r="J1" s="60"/>
      <c r="K1" s="60"/>
    </row>
    <row r="2" s="56" customFormat="1" ht="30" customHeight="1" spans="1:11">
      <c r="A2" s="61" t="s">
        <v>711</v>
      </c>
      <c r="B2" s="62"/>
      <c r="C2" s="62"/>
      <c r="D2" s="62"/>
      <c r="E2" s="62"/>
      <c r="F2" s="62"/>
      <c r="G2" s="62"/>
      <c r="H2" s="62"/>
      <c r="I2" s="62"/>
      <c r="J2" s="62"/>
      <c r="K2" s="62"/>
    </row>
    <row r="3" ht="14.1" customHeight="1" spans="1:11">
      <c r="A3" s="63" t="e">
        <f>CONCATENATE(#REF!,#REF!,#REF!,#REF!,#REF!,#REF!,#REF!)</f>
        <v>#REF!</v>
      </c>
      <c r="B3" s="63"/>
      <c r="C3" s="63"/>
      <c r="D3" s="63"/>
      <c r="E3" s="63"/>
      <c r="F3" s="63"/>
      <c r="G3" s="63"/>
      <c r="H3" s="63"/>
      <c r="I3" s="63"/>
      <c r="J3" s="63"/>
      <c r="K3" s="63"/>
    </row>
    <row r="4" ht="14.1" customHeight="1" spans="1:11">
      <c r="A4" s="63"/>
      <c r="B4" s="63"/>
      <c r="C4" s="63"/>
      <c r="D4" s="63"/>
      <c r="E4" s="63"/>
      <c r="F4" s="63"/>
      <c r="G4" s="63"/>
      <c r="H4" s="63"/>
      <c r="I4" s="63"/>
      <c r="J4" s="63"/>
      <c r="K4" s="82" t="s">
        <v>712</v>
      </c>
    </row>
    <row r="5" customHeight="1" spans="1:11">
      <c r="A5" s="66" t="e">
        <f>#REF!&amp;#REF!</f>
        <v>#REF!</v>
      </c>
      <c r="K5" s="67" t="s">
        <v>236</v>
      </c>
    </row>
    <row r="6" s="57" customFormat="1" customHeight="1" spans="1:11">
      <c r="A6" s="68" t="s">
        <v>312</v>
      </c>
      <c r="B6" s="68" t="s">
        <v>709</v>
      </c>
      <c r="C6" s="68" t="s">
        <v>609</v>
      </c>
      <c r="D6" s="68" t="s">
        <v>710</v>
      </c>
      <c r="E6" s="68" t="s">
        <v>580</v>
      </c>
      <c r="F6" s="69" t="s">
        <v>483</v>
      </c>
      <c r="G6" s="70" t="s">
        <v>346</v>
      </c>
      <c r="H6" s="68" t="s">
        <v>484</v>
      </c>
      <c r="I6" s="68" t="s">
        <v>485</v>
      </c>
      <c r="J6" s="68" t="s">
        <v>555</v>
      </c>
      <c r="K6" s="68" t="s">
        <v>340</v>
      </c>
    </row>
    <row r="7" customHeight="1" spans="1:11">
      <c r="A7" s="71"/>
      <c r="B7" s="72"/>
      <c r="C7" s="73"/>
      <c r="D7" s="72"/>
      <c r="E7" s="75"/>
      <c r="F7" s="74"/>
      <c r="G7" s="76"/>
      <c r="H7" s="75"/>
      <c r="I7" s="75" t="str">
        <f>IF(G7=0,"",(H7-G7))</f>
        <v/>
      </c>
      <c r="J7" s="75" t="str">
        <f>IF(G7=0,"",(H7-G7)/G7*100)</f>
        <v/>
      </c>
      <c r="K7" s="72"/>
    </row>
    <row r="8" customHeight="1" spans="1:11">
      <c r="A8" s="71"/>
      <c r="B8" s="72"/>
      <c r="C8" s="73"/>
      <c r="D8" s="68"/>
      <c r="E8" s="75"/>
      <c r="F8" s="74"/>
      <c r="G8" s="76"/>
      <c r="H8" s="75"/>
      <c r="I8" s="75" t="str">
        <f t="shared" ref="I8:I27" si="0">IF(G8=0,"",(H8-G8))</f>
        <v/>
      </c>
      <c r="J8" s="75" t="str">
        <f t="shared" ref="J8:J28" si="1">IF(G8=0,"",(H8-G8)/G8*100)</f>
        <v/>
      </c>
      <c r="K8" s="72"/>
    </row>
    <row r="9" customHeight="1" spans="1:11">
      <c r="A9" s="71"/>
      <c r="B9" s="72"/>
      <c r="C9" s="73"/>
      <c r="D9" s="72"/>
      <c r="E9" s="75"/>
      <c r="F9" s="74"/>
      <c r="G9" s="76"/>
      <c r="H9" s="75"/>
      <c r="I9" s="75" t="str">
        <f t="shared" si="0"/>
        <v/>
      </c>
      <c r="J9" s="75" t="str">
        <f t="shared" si="1"/>
        <v/>
      </c>
      <c r="K9" s="72"/>
    </row>
    <row r="10" customHeight="1" spans="1:11">
      <c r="A10" s="71"/>
      <c r="B10" s="72"/>
      <c r="C10" s="73"/>
      <c r="D10" s="72"/>
      <c r="E10" s="75"/>
      <c r="F10" s="74"/>
      <c r="G10" s="76"/>
      <c r="H10" s="75"/>
      <c r="I10" s="75" t="str">
        <f t="shared" si="0"/>
        <v/>
      </c>
      <c r="J10" s="75" t="str">
        <f t="shared" si="1"/>
        <v/>
      </c>
      <c r="K10" s="72"/>
    </row>
    <row r="11" customHeight="1" spans="1:11">
      <c r="A11" s="71"/>
      <c r="B11" s="72"/>
      <c r="C11" s="73"/>
      <c r="D11" s="72"/>
      <c r="E11" s="75"/>
      <c r="F11" s="74"/>
      <c r="G11" s="76"/>
      <c r="H11" s="75"/>
      <c r="I11" s="75" t="str">
        <f t="shared" si="0"/>
        <v/>
      </c>
      <c r="J11" s="75" t="str">
        <f t="shared" si="1"/>
        <v/>
      </c>
      <c r="K11" s="72"/>
    </row>
    <row r="12" customHeight="1" spans="1:11">
      <c r="A12" s="71"/>
      <c r="B12" s="72"/>
      <c r="C12" s="73"/>
      <c r="D12" s="72"/>
      <c r="E12" s="75"/>
      <c r="F12" s="74"/>
      <c r="G12" s="76"/>
      <c r="H12" s="75"/>
      <c r="I12" s="75" t="str">
        <f t="shared" si="0"/>
        <v/>
      </c>
      <c r="J12" s="75" t="str">
        <f t="shared" si="1"/>
        <v/>
      </c>
      <c r="K12" s="72"/>
    </row>
    <row r="13" customHeight="1" spans="1:11">
      <c r="A13" s="71"/>
      <c r="B13" s="72"/>
      <c r="C13" s="73"/>
      <c r="D13" s="72"/>
      <c r="E13" s="75"/>
      <c r="F13" s="74"/>
      <c r="G13" s="76"/>
      <c r="H13" s="75"/>
      <c r="I13" s="75" t="str">
        <f t="shared" si="0"/>
        <v/>
      </c>
      <c r="J13" s="75" t="str">
        <f t="shared" si="1"/>
        <v/>
      </c>
      <c r="K13" s="72"/>
    </row>
    <row r="14" customHeight="1" spans="1:11">
      <c r="A14" s="71"/>
      <c r="B14" s="72"/>
      <c r="C14" s="73"/>
      <c r="D14" s="72"/>
      <c r="E14" s="75"/>
      <c r="F14" s="74"/>
      <c r="G14" s="76"/>
      <c r="H14" s="75"/>
      <c r="I14" s="75" t="str">
        <f t="shared" si="0"/>
        <v/>
      </c>
      <c r="J14" s="75" t="str">
        <f t="shared" si="1"/>
        <v/>
      </c>
      <c r="K14" s="72"/>
    </row>
    <row r="15" customHeight="1" spans="1:11">
      <c r="A15" s="71"/>
      <c r="B15" s="72"/>
      <c r="C15" s="73"/>
      <c r="D15" s="72"/>
      <c r="E15" s="75"/>
      <c r="F15" s="74"/>
      <c r="G15" s="76"/>
      <c r="H15" s="75"/>
      <c r="I15" s="75" t="str">
        <f t="shared" si="0"/>
        <v/>
      </c>
      <c r="J15" s="75" t="str">
        <f t="shared" si="1"/>
        <v/>
      </c>
      <c r="K15" s="72"/>
    </row>
    <row r="16" customHeight="1" spans="1:11">
      <c r="A16" s="71"/>
      <c r="B16" s="72"/>
      <c r="C16" s="73"/>
      <c r="D16" s="72"/>
      <c r="E16" s="75"/>
      <c r="F16" s="74"/>
      <c r="G16" s="76"/>
      <c r="H16" s="75"/>
      <c r="I16" s="75" t="str">
        <f t="shared" si="0"/>
        <v/>
      </c>
      <c r="J16" s="75" t="str">
        <f t="shared" si="1"/>
        <v/>
      </c>
      <c r="K16" s="72"/>
    </row>
    <row r="17" customHeight="1" spans="1:11">
      <c r="A17" s="71"/>
      <c r="B17" s="72"/>
      <c r="C17" s="73"/>
      <c r="D17" s="72"/>
      <c r="E17" s="75"/>
      <c r="F17" s="74"/>
      <c r="G17" s="76"/>
      <c r="H17" s="75"/>
      <c r="I17" s="75" t="str">
        <f t="shared" si="0"/>
        <v/>
      </c>
      <c r="J17" s="75" t="str">
        <f t="shared" si="1"/>
        <v/>
      </c>
      <c r="K17" s="72"/>
    </row>
    <row r="18" customHeight="1" spans="1:11">
      <c r="A18" s="71"/>
      <c r="B18" s="72"/>
      <c r="C18" s="73"/>
      <c r="D18" s="72"/>
      <c r="E18" s="75"/>
      <c r="F18" s="74"/>
      <c r="G18" s="76"/>
      <c r="H18" s="75"/>
      <c r="I18" s="75" t="str">
        <f t="shared" si="0"/>
        <v/>
      </c>
      <c r="J18" s="75" t="str">
        <f t="shared" si="1"/>
        <v/>
      </c>
      <c r="K18" s="72"/>
    </row>
    <row r="19" customHeight="1" spans="1:11">
      <c r="A19" s="71"/>
      <c r="B19" s="72"/>
      <c r="C19" s="73"/>
      <c r="D19" s="72"/>
      <c r="E19" s="75"/>
      <c r="F19" s="74"/>
      <c r="G19" s="76"/>
      <c r="H19" s="75"/>
      <c r="I19" s="75" t="str">
        <f t="shared" si="0"/>
        <v/>
      </c>
      <c r="J19" s="75" t="str">
        <f t="shared" si="1"/>
        <v/>
      </c>
      <c r="K19" s="72"/>
    </row>
    <row r="20" customHeight="1" spans="1:11">
      <c r="A20" s="71"/>
      <c r="B20" s="72"/>
      <c r="C20" s="73"/>
      <c r="D20" s="72"/>
      <c r="E20" s="75"/>
      <c r="F20" s="74"/>
      <c r="G20" s="76"/>
      <c r="H20" s="75"/>
      <c r="I20" s="75" t="str">
        <f t="shared" si="0"/>
        <v/>
      </c>
      <c r="J20" s="75" t="str">
        <f t="shared" si="1"/>
        <v/>
      </c>
      <c r="K20" s="72"/>
    </row>
    <row r="21" customHeight="1" spans="1:11">
      <c r="A21" s="71"/>
      <c r="B21" s="72"/>
      <c r="C21" s="73"/>
      <c r="D21" s="72"/>
      <c r="E21" s="75"/>
      <c r="F21" s="74"/>
      <c r="G21" s="76"/>
      <c r="H21" s="75"/>
      <c r="I21" s="75" t="str">
        <f t="shared" si="0"/>
        <v/>
      </c>
      <c r="J21" s="75" t="str">
        <f t="shared" si="1"/>
        <v/>
      </c>
      <c r="K21" s="72"/>
    </row>
    <row r="22" customHeight="1" spans="1:11">
      <c r="A22" s="71"/>
      <c r="B22" s="72"/>
      <c r="C22" s="73"/>
      <c r="D22" s="72"/>
      <c r="E22" s="75"/>
      <c r="F22" s="74"/>
      <c r="G22" s="76"/>
      <c r="H22" s="75"/>
      <c r="I22" s="75" t="str">
        <f t="shared" si="0"/>
        <v/>
      </c>
      <c r="J22" s="75" t="str">
        <f t="shared" si="1"/>
        <v/>
      </c>
      <c r="K22" s="72"/>
    </row>
    <row r="23" customHeight="1" spans="1:11">
      <c r="A23" s="71"/>
      <c r="B23" s="72"/>
      <c r="C23" s="71"/>
      <c r="D23" s="72"/>
      <c r="E23" s="75"/>
      <c r="F23" s="74"/>
      <c r="G23" s="76"/>
      <c r="H23" s="75"/>
      <c r="I23" s="75" t="str">
        <f t="shared" si="0"/>
        <v/>
      </c>
      <c r="J23" s="75" t="str">
        <f t="shared" si="1"/>
        <v/>
      </c>
      <c r="K23" s="72"/>
    </row>
    <row r="24" customHeight="1" spans="1:11">
      <c r="A24" s="71"/>
      <c r="B24" s="72"/>
      <c r="C24" s="71"/>
      <c r="D24" s="72"/>
      <c r="E24" s="75"/>
      <c r="F24" s="74"/>
      <c r="G24" s="76"/>
      <c r="H24" s="75"/>
      <c r="I24" s="75" t="str">
        <f t="shared" si="0"/>
        <v/>
      </c>
      <c r="J24" s="75" t="str">
        <f t="shared" si="1"/>
        <v/>
      </c>
      <c r="K24" s="72"/>
    </row>
    <row r="25" customHeight="1" spans="1:11">
      <c r="A25" s="71"/>
      <c r="B25" s="72"/>
      <c r="C25" s="71"/>
      <c r="D25" s="72"/>
      <c r="E25" s="75"/>
      <c r="F25" s="74"/>
      <c r="G25" s="76"/>
      <c r="H25" s="75"/>
      <c r="I25" s="75" t="str">
        <f t="shared" si="0"/>
        <v/>
      </c>
      <c r="J25" s="75" t="str">
        <f t="shared" si="1"/>
        <v/>
      </c>
      <c r="K25" s="72"/>
    </row>
    <row r="26" customHeight="1" spans="1:11">
      <c r="A26" s="71"/>
      <c r="B26" s="72"/>
      <c r="C26" s="71"/>
      <c r="D26" s="72"/>
      <c r="E26" s="75"/>
      <c r="F26" s="74"/>
      <c r="G26" s="76"/>
      <c r="H26" s="75"/>
      <c r="I26" s="75" t="str">
        <f t="shared" si="0"/>
        <v/>
      </c>
      <c r="J26" s="75" t="str">
        <f t="shared" si="1"/>
        <v/>
      </c>
      <c r="K26" s="72"/>
    </row>
    <row r="27" customHeight="1" spans="1:11">
      <c r="A27" s="71"/>
      <c r="B27" s="72"/>
      <c r="C27" s="71"/>
      <c r="D27" s="72"/>
      <c r="E27" s="75"/>
      <c r="F27" s="74"/>
      <c r="G27" s="76"/>
      <c r="H27" s="75"/>
      <c r="I27" s="75" t="str">
        <f t="shared" si="0"/>
        <v/>
      </c>
      <c r="J27" s="75" t="str">
        <f t="shared" si="1"/>
        <v/>
      </c>
      <c r="K27" s="72"/>
    </row>
    <row r="28" customHeight="1" spans="1:11">
      <c r="A28" s="77" t="s">
        <v>632</v>
      </c>
      <c r="B28" s="88"/>
      <c r="C28" s="68"/>
      <c r="D28" s="68"/>
      <c r="E28" s="75"/>
      <c r="F28" s="74">
        <f>SUM(F7:F27)</f>
        <v>0</v>
      </c>
      <c r="G28" s="76">
        <f>SUM(G7:G27)</f>
        <v>0</v>
      </c>
      <c r="H28" s="75">
        <f>SUM(H7:H27)</f>
        <v>0</v>
      </c>
      <c r="I28" s="75">
        <f>H28-G28</f>
        <v>0</v>
      </c>
      <c r="J28" s="75" t="str">
        <f t="shared" si="1"/>
        <v/>
      </c>
      <c r="K28" s="72"/>
    </row>
    <row r="29" customHeight="1" spans="1:7">
      <c r="A29" s="79" t="e">
        <f>#REF!&amp;#REF!</f>
        <v>#REF!</v>
      </c>
      <c r="G29" s="21" t="e">
        <f>"评估人员："&amp;#REF!</f>
        <v>#REF!</v>
      </c>
    </row>
    <row r="30" customHeight="1" spans="1:1">
      <c r="A30" s="79" t="e">
        <f>CONCATENATE(#REF!,#REF!,#REF!,#REF!,#REF!,#REF!,#REF!)</f>
        <v>#REF!</v>
      </c>
    </row>
  </sheetData>
  <mergeCells count="3">
    <mergeCell ref="A2:K2"/>
    <mergeCell ref="A3:K3"/>
    <mergeCell ref="A28:B28"/>
  </mergeCells>
  <hyperlinks>
    <hyperlink ref="A1" location="索引目录!D27" display="返回索引页"/>
    <hyperlink ref="B1" location="'3-流动汇总'!B16" display="返回"/>
  </hyperlinks>
  <printOptions horizontalCentered="1"/>
  <pageMargins left="0.748031496062992" right="0.748031496062992" top="0.905511811023622" bottom="0.826771653543307" header="1.22047244094488" footer="0.511811023622047"/>
  <pageSetup paperSize="9" scale="85"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workbookViewId="0">
      <selection activeCell="A2" sqref="A2:D2"/>
    </sheetView>
  </sheetViews>
  <sheetFormatPr defaultColWidth="9" defaultRowHeight="15.75"/>
  <sheetData>
    <row r="1" ht="33.75" spans="1:13">
      <c r="A1" s="982" t="s">
        <v>206</v>
      </c>
      <c r="B1" s="983"/>
      <c r="C1" s="983"/>
      <c r="D1" s="983"/>
      <c r="E1" s="983"/>
      <c r="F1" s="983"/>
      <c r="G1" s="983"/>
      <c r="H1" s="983"/>
      <c r="I1" s="983"/>
      <c r="J1" s="983"/>
      <c r="K1" s="983"/>
      <c r="L1" s="983"/>
      <c r="M1" s="983"/>
    </row>
    <row r="2" s="981" customFormat="1" ht="12.75" customHeight="1" spans="1:13">
      <c r="A2" s="984" t="s">
        <v>207</v>
      </c>
      <c r="B2" s="985"/>
      <c r="C2" s="986"/>
      <c r="D2" s="986"/>
      <c r="E2" s="986"/>
      <c r="F2" s="986"/>
      <c r="G2" s="986"/>
      <c r="H2" s="986"/>
      <c r="I2" s="986"/>
      <c r="J2" s="986"/>
      <c r="K2" s="986"/>
      <c r="L2" s="986"/>
      <c r="M2" s="986"/>
    </row>
    <row r="3" s="981" customFormat="1" spans="1:13">
      <c r="A3" s="987" t="s">
        <v>208</v>
      </c>
      <c r="B3" s="988" t="s">
        <v>209</v>
      </c>
      <c r="C3" s="988"/>
      <c r="D3" s="988"/>
      <c r="E3" s="988"/>
      <c r="F3" s="988"/>
      <c r="G3" s="988"/>
      <c r="H3" s="988"/>
      <c r="I3" s="988"/>
      <c r="J3" s="988"/>
      <c r="K3" s="988"/>
      <c r="L3" s="988"/>
      <c r="M3" s="988"/>
    </row>
    <row r="4" s="981" customFormat="1" spans="1:13">
      <c r="A4" s="987"/>
      <c r="B4" s="989" t="s">
        <v>210</v>
      </c>
      <c r="C4" s="988"/>
      <c r="D4" s="988"/>
      <c r="E4" s="988"/>
      <c r="F4" s="988"/>
      <c r="G4" s="988"/>
      <c r="H4" s="988"/>
      <c r="I4" s="988"/>
      <c r="J4" s="988"/>
      <c r="K4" s="988"/>
      <c r="L4" s="988"/>
      <c r="M4" s="988"/>
    </row>
    <row r="5" s="981" customFormat="1" ht="9" customHeight="1" spans="1:13">
      <c r="A5" s="987"/>
      <c r="B5" s="988"/>
      <c r="C5" s="988"/>
      <c r="D5" s="988"/>
      <c r="E5" s="988"/>
      <c r="F5" s="988"/>
      <c r="G5" s="988"/>
      <c r="H5" s="988"/>
      <c r="I5" s="988"/>
      <c r="J5" s="988"/>
      <c r="K5" s="988"/>
      <c r="L5" s="988"/>
      <c r="M5" s="988"/>
    </row>
    <row r="6" s="981" customFormat="1" spans="1:13">
      <c r="A6" s="987" t="s">
        <v>211</v>
      </c>
      <c r="B6" s="989" t="s">
        <v>212</v>
      </c>
      <c r="C6" s="988"/>
      <c r="D6" s="988"/>
      <c r="E6" s="988"/>
      <c r="F6" s="988"/>
      <c r="G6" s="988"/>
      <c r="H6" s="988"/>
      <c r="I6" s="988"/>
      <c r="J6" s="988"/>
      <c r="K6" s="988"/>
      <c r="L6" s="988"/>
      <c r="M6" s="988"/>
    </row>
    <row r="7" s="981" customFormat="1" ht="9.75" customHeight="1" spans="1:13">
      <c r="A7" s="990"/>
      <c r="B7" s="989"/>
      <c r="C7" s="991"/>
      <c r="D7" s="991"/>
      <c r="E7" s="991"/>
      <c r="F7" s="991"/>
      <c r="G7" s="991"/>
      <c r="H7" s="991"/>
      <c r="I7" s="991"/>
      <c r="J7" s="991"/>
      <c r="K7" s="991"/>
      <c r="L7" s="991"/>
      <c r="M7" s="991"/>
    </row>
    <row r="8" s="981" customFormat="1" spans="1:13">
      <c r="A8" s="987" t="s">
        <v>213</v>
      </c>
      <c r="B8" s="988" t="s">
        <v>214</v>
      </c>
      <c r="C8" s="988"/>
      <c r="D8" s="988"/>
      <c r="E8" s="988"/>
      <c r="F8" s="988"/>
      <c r="G8" s="988"/>
      <c r="H8" s="988"/>
      <c r="I8" s="988"/>
      <c r="J8" s="988"/>
      <c r="K8" s="988"/>
      <c r="L8" s="988"/>
      <c r="M8" s="988"/>
    </row>
    <row r="9" s="981" customFormat="1" ht="9" customHeight="1" spans="1:13">
      <c r="A9" s="987"/>
      <c r="B9" s="992"/>
      <c r="C9" s="992"/>
      <c r="D9" s="992"/>
      <c r="E9" s="992"/>
      <c r="F9" s="992"/>
      <c r="G9" s="992"/>
      <c r="H9" s="992"/>
      <c r="I9" s="992"/>
      <c r="J9" s="992"/>
      <c r="K9" s="992"/>
      <c r="L9" s="992"/>
      <c r="M9" s="992"/>
    </row>
    <row r="10" s="981" customFormat="1" spans="1:13">
      <c r="A10" s="987" t="s">
        <v>213</v>
      </c>
      <c r="B10" s="988" t="s">
        <v>215</v>
      </c>
      <c r="C10" s="988"/>
      <c r="D10" s="988"/>
      <c r="E10" s="988"/>
      <c r="F10" s="988"/>
      <c r="G10" s="988"/>
      <c r="H10" s="988"/>
      <c r="I10" s="988"/>
      <c r="J10" s="988"/>
      <c r="K10" s="988"/>
      <c r="L10" s="988"/>
      <c r="M10" s="988"/>
    </row>
    <row r="11" s="981" customFormat="1" ht="8.25" customHeight="1" spans="1:13">
      <c r="A11" s="987"/>
      <c r="B11" s="992"/>
      <c r="C11" s="992"/>
      <c r="D11" s="992"/>
      <c r="E11" s="992"/>
      <c r="F11" s="992"/>
      <c r="G11" s="992"/>
      <c r="H11" s="992"/>
      <c r="I11" s="992"/>
      <c r="J11" s="992"/>
      <c r="K11" s="992"/>
      <c r="L11" s="992"/>
      <c r="M11" s="992"/>
    </row>
    <row r="12" s="981" customFormat="1" spans="1:13">
      <c r="A12" s="987" t="s">
        <v>216</v>
      </c>
      <c r="B12" s="988" t="s">
        <v>217</v>
      </c>
      <c r="C12" s="988"/>
      <c r="D12" s="988"/>
      <c r="E12" s="988"/>
      <c r="F12" s="988"/>
      <c r="G12" s="988"/>
      <c r="H12" s="988"/>
      <c r="I12" s="988"/>
      <c r="J12" s="988"/>
      <c r="K12" s="988"/>
      <c r="L12" s="988"/>
      <c r="M12" s="988"/>
    </row>
    <row r="13" s="981" customFormat="1" spans="1:13">
      <c r="A13" s="987"/>
      <c r="B13" s="988" t="s">
        <v>218</v>
      </c>
      <c r="C13" s="988"/>
      <c r="D13" s="988"/>
      <c r="E13" s="988"/>
      <c r="F13" s="988"/>
      <c r="G13" s="988"/>
      <c r="H13" s="988"/>
      <c r="I13" s="988"/>
      <c r="J13" s="988"/>
      <c r="K13" s="988"/>
      <c r="L13" s="988"/>
      <c r="M13" s="988"/>
    </row>
    <row r="14" s="981" customFormat="1" spans="1:13">
      <c r="A14" s="987"/>
      <c r="B14" s="988" t="s">
        <v>219</v>
      </c>
      <c r="C14" s="988"/>
      <c r="D14" s="988"/>
      <c r="E14" s="988"/>
      <c r="F14" s="988"/>
      <c r="G14" s="988"/>
      <c r="H14" s="988"/>
      <c r="I14" s="988"/>
      <c r="J14" s="988"/>
      <c r="K14" s="988"/>
      <c r="L14" s="988"/>
      <c r="M14" s="988"/>
    </row>
    <row r="15" s="981" customFormat="1" spans="1:13">
      <c r="A15" s="987"/>
      <c r="B15" s="988" t="s">
        <v>220</v>
      </c>
      <c r="C15" s="988"/>
      <c r="D15" s="988"/>
      <c r="E15" s="988"/>
      <c r="F15" s="988"/>
      <c r="G15" s="988"/>
      <c r="H15" s="988"/>
      <c r="I15" s="988"/>
      <c r="J15" s="988"/>
      <c r="K15" s="988"/>
      <c r="L15" s="988"/>
      <c r="M15" s="988"/>
    </row>
    <row r="16" s="981" customFormat="1" spans="1:13">
      <c r="A16" s="987"/>
      <c r="B16" s="988" t="s">
        <v>221</v>
      </c>
      <c r="C16" s="988"/>
      <c r="D16" s="988"/>
      <c r="E16" s="988"/>
      <c r="F16" s="988"/>
      <c r="G16" s="988"/>
      <c r="H16" s="988"/>
      <c r="I16" s="988"/>
      <c r="J16" s="988"/>
      <c r="K16" s="988"/>
      <c r="L16" s="988"/>
      <c r="M16" s="988"/>
    </row>
    <row r="17" s="981" customFormat="1" ht="7.5" customHeight="1" spans="1:13">
      <c r="A17" s="987"/>
      <c r="B17" s="992"/>
      <c r="C17" s="992"/>
      <c r="D17" s="992"/>
      <c r="E17" s="992"/>
      <c r="F17" s="992"/>
      <c r="G17" s="992"/>
      <c r="H17" s="992"/>
      <c r="I17" s="992"/>
      <c r="J17" s="992"/>
      <c r="K17" s="992"/>
      <c r="L17" s="992"/>
      <c r="M17" s="992"/>
    </row>
    <row r="18" s="981" customFormat="1" spans="1:13">
      <c r="A18" s="987" t="s">
        <v>222</v>
      </c>
      <c r="B18" s="988" t="s">
        <v>223</v>
      </c>
      <c r="C18" s="988"/>
      <c r="D18" s="988"/>
      <c r="E18" s="988"/>
      <c r="F18" s="988"/>
      <c r="G18" s="988"/>
      <c r="H18" s="988"/>
      <c r="I18" s="988"/>
      <c r="J18" s="988"/>
      <c r="K18" s="988"/>
      <c r="L18" s="988"/>
      <c r="M18" s="988"/>
    </row>
    <row r="19" s="981" customFormat="1" ht="9" customHeight="1" spans="1:13">
      <c r="A19" s="987"/>
      <c r="B19" s="992"/>
      <c r="C19" s="992"/>
      <c r="D19" s="992"/>
      <c r="E19" s="992"/>
      <c r="F19" s="992"/>
      <c r="G19" s="992"/>
      <c r="H19" s="992"/>
      <c r="I19" s="992"/>
      <c r="J19" s="992"/>
      <c r="K19" s="992"/>
      <c r="L19" s="992"/>
      <c r="M19" s="992"/>
    </row>
    <row r="20" s="981" customFormat="1" spans="1:13">
      <c r="A20" s="987" t="s">
        <v>224</v>
      </c>
      <c r="B20" s="988" t="s">
        <v>225</v>
      </c>
      <c r="C20" s="988"/>
      <c r="D20" s="993"/>
      <c r="E20" s="988"/>
      <c r="F20" s="988"/>
      <c r="G20" s="988"/>
      <c r="H20" s="988"/>
      <c r="I20" s="988"/>
      <c r="J20" s="988"/>
      <c r="K20" s="988"/>
      <c r="L20" s="988"/>
      <c r="M20" s="988"/>
    </row>
    <row r="21" s="981" customFormat="1" ht="6.75" customHeight="1" spans="1:13">
      <c r="A21" s="987"/>
      <c r="B21" s="992"/>
      <c r="C21" s="992"/>
      <c r="D21" s="992"/>
      <c r="E21" s="992"/>
      <c r="F21" s="992"/>
      <c r="G21" s="992"/>
      <c r="H21" s="992"/>
      <c r="I21" s="992"/>
      <c r="J21" s="992"/>
      <c r="K21" s="992"/>
      <c r="L21" s="992"/>
      <c r="M21" s="992"/>
    </row>
    <row r="22" s="981" customFormat="1" spans="1:13">
      <c r="A22" s="987" t="s">
        <v>226</v>
      </c>
      <c r="B22" s="988" t="s">
        <v>227</v>
      </c>
      <c r="C22" s="988"/>
      <c r="D22" s="988"/>
      <c r="E22" s="988"/>
      <c r="F22" s="988"/>
      <c r="G22" s="988"/>
      <c r="H22" s="988"/>
      <c r="I22" s="988"/>
      <c r="J22" s="988"/>
      <c r="K22" s="988"/>
      <c r="L22" s="988"/>
      <c r="M22" s="988"/>
    </row>
    <row r="23" s="981" customFormat="1" ht="17.25" customHeight="1" spans="1:13">
      <c r="A23" s="994" t="s">
        <v>228</v>
      </c>
      <c r="B23" s="995" t="s">
        <v>229</v>
      </c>
      <c r="C23" s="996"/>
      <c r="D23" s="996"/>
      <c r="E23" s="996"/>
      <c r="F23" s="996"/>
      <c r="G23" s="996"/>
      <c r="H23" s="996"/>
      <c r="I23" s="996"/>
      <c r="J23" s="996"/>
      <c r="K23" s="996"/>
      <c r="L23" s="996"/>
      <c r="M23" s="996"/>
    </row>
    <row r="24" s="981" customFormat="1" ht="21" customHeight="1" spans="1:13">
      <c r="A24" s="997" t="s">
        <v>230</v>
      </c>
      <c r="B24" s="998" t="s">
        <v>231</v>
      </c>
      <c r="C24" s="999"/>
      <c r="D24" s="1000"/>
      <c r="E24" s="1000"/>
      <c r="F24" s="1000"/>
      <c r="G24" s="1000"/>
      <c r="H24" s="1000"/>
      <c r="I24" s="1000"/>
      <c r="J24" s="1000"/>
      <c r="K24" s="1000"/>
      <c r="L24" s="1000"/>
      <c r="M24" s="1000"/>
    </row>
    <row r="25" s="981" customFormat="1" spans="1:13">
      <c r="A25" s="1000"/>
      <c r="B25" s="998" t="s">
        <v>232</v>
      </c>
      <c r="C25" s="999"/>
      <c r="D25" s="1000"/>
      <c r="E25" s="1000"/>
      <c r="F25" s="1000"/>
      <c r="G25" s="1000"/>
      <c r="H25" s="1000"/>
      <c r="I25" s="1000"/>
      <c r="J25" s="1000"/>
      <c r="K25" s="1000"/>
      <c r="L25" s="1000"/>
      <c r="M25" s="1000"/>
    </row>
    <row r="26" s="981" customFormat="1" spans="1:13">
      <c r="A26" s="1000"/>
      <c r="B26" s="1000"/>
      <c r="C26" s="1000"/>
      <c r="D26" s="1000"/>
      <c r="E26" s="1000"/>
      <c r="F26" s="1000"/>
      <c r="G26" s="1000"/>
      <c r="H26" s="1000"/>
      <c r="I26" s="999"/>
      <c r="J26" s="1000"/>
      <c r="K26" s="1000"/>
      <c r="L26" s="1000"/>
      <c r="M26" s="1000"/>
    </row>
    <row r="27" s="981" customFormat="1" ht="20.25" spans="1:13">
      <c r="A27" s="1001"/>
      <c r="B27" s="1002" t="s">
        <v>233</v>
      </c>
      <c r="C27" s="1003"/>
      <c r="D27" s="1003"/>
      <c r="E27" s="1003"/>
      <c r="F27" s="1003"/>
      <c r="G27" s="1003"/>
      <c r="H27" s="1001"/>
      <c r="I27" s="1012"/>
      <c r="J27" s="1012"/>
      <c r="K27" s="1001"/>
      <c r="L27" s="1001"/>
      <c r="M27" s="1001"/>
    </row>
    <row r="28" s="981" customFormat="1" ht="18.75" spans="1:13">
      <c r="A28" s="1004"/>
      <c r="B28" s="1005"/>
      <c r="C28" s="1006"/>
      <c r="D28" s="1002"/>
      <c r="E28" s="1005"/>
      <c r="F28" s="1007"/>
      <c r="G28" s="1005"/>
      <c r="H28" s="1008"/>
      <c r="I28" s="1013"/>
      <c r="J28" s="1014"/>
      <c r="K28" s="1014"/>
      <c r="L28" s="1004"/>
      <c r="M28" s="1004"/>
    </row>
    <row r="29" spans="3:8">
      <c r="C29" s="1009"/>
      <c r="G29" s="1010" t="s">
        <v>234</v>
      </c>
      <c r="H29" s="1011"/>
    </row>
  </sheetData>
  <hyperlinks>
    <hyperlink ref="A2" location="索引目录!B3" display="返回索引页"/>
  </hyperlinks>
  <pageMargins left="0.75" right="0.75" top="1" bottom="1" header="0.5" footer="0.5"/>
  <pageSetup paperSize="9" orientation="landscape"/>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D56" sqref="D56"/>
    </sheetView>
  </sheetViews>
  <sheetFormatPr defaultColWidth="9" defaultRowHeight="12.75" outlineLevelCol="6"/>
  <cols>
    <col min="1" max="1" width="9.375" style="99" customWidth="1"/>
    <col min="2" max="2" width="30.875" style="99" customWidth="1"/>
    <col min="3" max="3" width="17.875" style="99" hidden="1" customWidth="1" outlineLevel="1"/>
    <col min="4" max="4" width="24" style="99" customWidth="1" collapsed="1"/>
    <col min="5" max="5" width="20.5" style="99" customWidth="1"/>
    <col min="6" max="6" width="20.75" style="99" customWidth="1"/>
    <col min="7" max="7" width="17.375" style="99" customWidth="1"/>
    <col min="8" max="16384" width="9" style="99"/>
  </cols>
  <sheetData>
    <row r="1" spans="1:2">
      <c r="A1" s="428" t="s">
        <v>207</v>
      </c>
      <c r="B1" s="159" t="s">
        <v>479</v>
      </c>
    </row>
    <row r="2" s="97" customFormat="1" ht="30" customHeight="1" spans="1:7">
      <c r="A2" s="429" t="s">
        <v>713</v>
      </c>
      <c r="B2" s="430"/>
      <c r="C2" s="430"/>
      <c r="D2" s="430"/>
      <c r="E2" s="430"/>
      <c r="F2" s="430"/>
      <c r="G2" s="430"/>
    </row>
    <row r="3" s="426" customFormat="1" ht="19.5" customHeight="1" spans="1:7">
      <c r="A3" s="431" t="e">
        <f>CONCATENATE(#REF!,#REF!,#REF!,#REF!,#REF!,#REF!,#REF!)</f>
        <v>#REF!</v>
      </c>
      <c r="B3" s="431"/>
      <c r="C3" s="431"/>
      <c r="D3" s="431"/>
      <c r="E3" s="431"/>
      <c r="F3" s="431"/>
      <c r="G3" s="431"/>
    </row>
    <row r="4" s="426" customFormat="1" ht="14.1" customHeight="1" spans="1:7">
      <c r="A4" s="431"/>
      <c r="B4" s="431"/>
      <c r="C4" s="431"/>
      <c r="D4" s="431"/>
      <c r="E4" s="431"/>
      <c r="F4" s="431"/>
      <c r="G4" s="432" t="s">
        <v>714</v>
      </c>
    </row>
    <row r="5" s="426" customFormat="1" ht="20.25" customHeight="1" spans="1:7">
      <c r="A5" s="433" t="e">
        <f>#REF!&amp;#REF!</f>
        <v>#REF!</v>
      </c>
      <c r="G5" s="434" t="s">
        <v>236</v>
      </c>
    </row>
    <row r="6" s="427" customFormat="1" ht="15.75" customHeight="1" spans="1:7">
      <c r="A6" s="435" t="s">
        <v>527</v>
      </c>
      <c r="B6" s="435" t="s">
        <v>482</v>
      </c>
      <c r="C6" s="435" t="s">
        <v>483</v>
      </c>
      <c r="D6" s="435" t="s">
        <v>346</v>
      </c>
      <c r="E6" s="435" t="s">
        <v>484</v>
      </c>
      <c r="F6" s="436" t="s">
        <v>485</v>
      </c>
      <c r="G6" s="435" t="s">
        <v>486</v>
      </c>
    </row>
    <row r="7" s="426" customFormat="1" ht="15.75" customHeight="1" spans="1:7">
      <c r="A7" s="437" t="s">
        <v>715</v>
      </c>
      <c r="B7" s="438" t="s">
        <v>89</v>
      </c>
      <c r="C7" s="439">
        <f>'4-1可供出售金融资产汇总'!C28</f>
        <v>0</v>
      </c>
      <c r="D7" s="439">
        <f>'4-1可供出售金融资产汇总'!D28</f>
        <v>0</v>
      </c>
      <c r="E7" s="440">
        <f>'4-1可供出售金融资产汇总'!E28</f>
        <v>0</v>
      </c>
      <c r="F7" s="440">
        <f t="shared" ref="F7:F23" si="0">E7-D7</f>
        <v>0</v>
      </c>
      <c r="G7" s="441" t="str">
        <f t="shared" ref="G7:G23" si="1">IF(D7=0,"",F7/D7*100)</f>
        <v/>
      </c>
    </row>
    <row r="8" s="426" customFormat="1" ht="15.75" customHeight="1" spans="1:7">
      <c r="A8" s="437" t="s">
        <v>716</v>
      </c>
      <c r="B8" s="438" t="s">
        <v>85</v>
      </c>
      <c r="C8" s="439">
        <f>'4-2持有到期投资'!G28</f>
        <v>0</v>
      </c>
      <c r="D8" s="439">
        <f>'4-2持有到期投资'!I28</f>
        <v>0</v>
      </c>
      <c r="E8" s="440">
        <f>'4-2持有到期投资'!J28</f>
        <v>0</v>
      </c>
      <c r="F8" s="440">
        <f t="shared" si="0"/>
        <v>0</v>
      </c>
      <c r="G8" s="441" t="str">
        <f t="shared" si="1"/>
        <v/>
      </c>
    </row>
    <row r="9" s="426" customFormat="1" ht="15.75" customHeight="1" spans="1:7">
      <c r="A9" s="437" t="s">
        <v>717</v>
      </c>
      <c r="B9" s="438" t="s">
        <v>97</v>
      </c>
      <c r="C9" s="439">
        <f>'4-3长期应收'!E27</f>
        <v>0</v>
      </c>
      <c r="D9" s="439">
        <f>'4-3长期应收'!F27</f>
        <v>0</v>
      </c>
      <c r="E9" s="440">
        <f>'4-3长期应收'!G27</f>
        <v>0</v>
      </c>
      <c r="F9" s="440">
        <f t="shared" si="0"/>
        <v>0</v>
      </c>
      <c r="G9" s="441" t="str">
        <f t="shared" si="1"/>
        <v/>
      </c>
    </row>
    <row r="10" s="426" customFormat="1" ht="15.75" customHeight="1" spans="1:7">
      <c r="A10" s="437" t="s">
        <v>718</v>
      </c>
      <c r="B10" s="438" t="s">
        <v>91</v>
      </c>
      <c r="C10" s="439">
        <f>'4-4股权投资'!F28</f>
        <v>0</v>
      </c>
      <c r="D10" s="439">
        <f>'4-4股权投资'!H28</f>
        <v>0</v>
      </c>
      <c r="E10" s="440">
        <f>'4-4股权投资'!I28</f>
        <v>0</v>
      </c>
      <c r="F10" s="440">
        <f t="shared" si="0"/>
        <v>0</v>
      </c>
      <c r="G10" s="441" t="str">
        <f t="shared" si="1"/>
        <v/>
      </c>
    </row>
    <row r="11" s="426" customFormat="1" ht="15.75" customHeight="1" spans="1:7">
      <c r="A11" s="437" t="s">
        <v>719</v>
      </c>
      <c r="B11" s="438" t="s">
        <v>95</v>
      </c>
      <c r="C11" s="439">
        <f>'4-5投资性房地产汇总'!D28</f>
        <v>0</v>
      </c>
      <c r="D11" s="439">
        <f>'4-5投资性房地产汇总'!F28</f>
        <v>0</v>
      </c>
      <c r="E11" s="440">
        <f>'4-5投资性房地产汇总'!I28</f>
        <v>0</v>
      </c>
      <c r="F11" s="440">
        <f t="shared" si="0"/>
        <v>0</v>
      </c>
      <c r="G11" s="441" t="str">
        <f t="shared" si="1"/>
        <v/>
      </c>
    </row>
    <row r="12" s="426" customFormat="1" ht="15.75" customHeight="1" spans="1:7">
      <c r="A12" s="437" t="s">
        <v>720</v>
      </c>
      <c r="B12" s="438" t="s">
        <v>103</v>
      </c>
      <c r="C12" s="439" t="e">
        <f>#REF!</f>
        <v>#REF!</v>
      </c>
      <c r="D12" s="439" t="e">
        <f>#REF!</f>
        <v>#REF!</v>
      </c>
      <c r="E12" s="440" t="e">
        <f>#REF!</f>
        <v>#REF!</v>
      </c>
      <c r="F12" s="440" t="e">
        <f t="shared" si="0"/>
        <v>#REF!</v>
      </c>
      <c r="G12" s="441" t="e">
        <f t="shared" si="1"/>
        <v>#REF!</v>
      </c>
    </row>
    <row r="13" s="426" customFormat="1" ht="15.75" customHeight="1" spans="1:7">
      <c r="A13" s="437" t="s">
        <v>721</v>
      </c>
      <c r="B13" s="438" t="s">
        <v>5</v>
      </c>
      <c r="C13" s="439">
        <f>'4-7在建工程汇总'!C28</f>
        <v>0</v>
      </c>
      <c r="D13" s="439">
        <f>'4-7在建工程汇总'!D28</f>
        <v>0</v>
      </c>
      <c r="E13" s="440">
        <f>'4-7在建工程汇总'!E28</f>
        <v>0</v>
      </c>
      <c r="F13" s="440">
        <f t="shared" si="0"/>
        <v>0</v>
      </c>
      <c r="G13" s="441" t="str">
        <f t="shared" si="1"/>
        <v/>
      </c>
    </row>
    <row r="14" s="426" customFormat="1" ht="15.75" customHeight="1" spans="1:7">
      <c r="A14" s="437" t="s">
        <v>722</v>
      </c>
      <c r="B14" s="438" t="s">
        <v>7</v>
      </c>
      <c r="C14" s="439">
        <f>'4-8工程物资'!G28</f>
        <v>0</v>
      </c>
      <c r="D14" s="439">
        <f>'4-8工程物资'!J28</f>
        <v>0</v>
      </c>
      <c r="E14" s="440">
        <f>'4-8工程物资'!M28</f>
        <v>0</v>
      </c>
      <c r="F14" s="440">
        <f t="shared" si="0"/>
        <v>0</v>
      </c>
      <c r="G14" s="441" t="str">
        <f t="shared" si="1"/>
        <v/>
      </c>
    </row>
    <row r="15" s="426" customFormat="1" ht="15.75" customHeight="1" spans="1:7">
      <c r="A15" s="437" t="s">
        <v>723</v>
      </c>
      <c r="B15" s="438" t="s">
        <v>10</v>
      </c>
      <c r="C15" s="439">
        <f>'4-9固定资产清理'!D28</f>
        <v>0</v>
      </c>
      <c r="D15" s="439">
        <f>'4-9固定资产清理'!E28</f>
        <v>0</v>
      </c>
      <c r="E15" s="440">
        <f>'4-9固定资产清理'!F28</f>
        <v>0</v>
      </c>
      <c r="F15" s="440">
        <f t="shared" si="0"/>
        <v>0</v>
      </c>
      <c r="G15" s="441" t="str">
        <f t="shared" si="1"/>
        <v/>
      </c>
    </row>
    <row r="16" s="426" customFormat="1" ht="15.75" customHeight="1" spans="1:7">
      <c r="A16" s="437" t="s">
        <v>724</v>
      </c>
      <c r="B16" s="438" t="s">
        <v>14</v>
      </c>
      <c r="C16" s="439">
        <f>'4-10生产性生物资产'!H28</f>
        <v>0</v>
      </c>
      <c r="D16" s="439">
        <f>'4-10生产性生物资产'!J28</f>
        <v>0</v>
      </c>
      <c r="E16" s="440">
        <f>'4-10生产性生物资产'!M28</f>
        <v>0</v>
      </c>
      <c r="F16" s="440">
        <f t="shared" si="0"/>
        <v>0</v>
      </c>
      <c r="G16" s="441" t="str">
        <f t="shared" si="1"/>
        <v/>
      </c>
    </row>
    <row r="17" s="426" customFormat="1" ht="15.75" customHeight="1" spans="1:7">
      <c r="A17" s="437" t="s">
        <v>725</v>
      </c>
      <c r="B17" s="438" t="s">
        <v>20</v>
      </c>
      <c r="C17" s="439">
        <f>'4-11油气资产'!I28</f>
        <v>0</v>
      </c>
      <c r="D17" s="439">
        <f>'4-11油气资产'!K28</f>
        <v>0</v>
      </c>
      <c r="E17" s="440">
        <f>'4-11油气资产'!N28</f>
        <v>0</v>
      </c>
      <c r="F17" s="440">
        <f t="shared" si="0"/>
        <v>0</v>
      </c>
      <c r="G17" s="441" t="str">
        <f t="shared" si="1"/>
        <v/>
      </c>
    </row>
    <row r="18" s="426" customFormat="1" ht="15.75" customHeight="1" spans="1:7">
      <c r="A18" s="437" t="s">
        <v>726</v>
      </c>
      <c r="B18" s="438" t="s">
        <v>24</v>
      </c>
      <c r="C18" s="439">
        <f>'4-12无形资产汇总'!C28</f>
        <v>0</v>
      </c>
      <c r="D18" s="439">
        <f>'4-12无形资产汇总'!D28</f>
        <v>0</v>
      </c>
      <c r="E18" s="440">
        <f>'4-12无形资产汇总'!E28</f>
        <v>0</v>
      </c>
      <c r="F18" s="440">
        <f t="shared" si="0"/>
        <v>0</v>
      </c>
      <c r="G18" s="441" t="str">
        <f t="shared" si="1"/>
        <v/>
      </c>
    </row>
    <row r="19" s="426" customFormat="1" ht="15.75" customHeight="1" spans="1:7">
      <c r="A19" s="437" t="s">
        <v>727</v>
      </c>
      <c r="B19" s="438" t="s">
        <v>374</v>
      </c>
      <c r="C19" s="439">
        <f>'4-13开发支出'!D28</f>
        <v>0</v>
      </c>
      <c r="D19" s="439">
        <f>'4-13开发支出'!E28</f>
        <v>0</v>
      </c>
      <c r="E19" s="440">
        <f>'4-13开发支出'!F28</f>
        <v>0</v>
      </c>
      <c r="F19" s="440">
        <f t="shared" si="0"/>
        <v>0</v>
      </c>
      <c r="G19" s="441" t="str">
        <f t="shared" si="1"/>
        <v/>
      </c>
    </row>
    <row r="20" s="426" customFormat="1" ht="15.75" customHeight="1" spans="1:7">
      <c r="A20" s="437" t="s">
        <v>728</v>
      </c>
      <c r="B20" s="438" t="s">
        <v>30</v>
      </c>
      <c r="C20" s="439">
        <f>'4-14商誉'!D28</f>
        <v>0</v>
      </c>
      <c r="D20" s="439">
        <f>'4-14商誉'!E28</f>
        <v>0</v>
      </c>
      <c r="E20" s="440">
        <f>'4-14商誉'!F28</f>
        <v>0</v>
      </c>
      <c r="F20" s="440">
        <f t="shared" si="0"/>
        <v>0</v>
      </c>
      <c r="G20" s="441" t="str">
        <f t="shared" si="1"/>
        <v/>
      </c>
    </row>
    <row r="21" s="426" customFormat="1" ht="15.75" customHeight="1" spans="1:7">
      <c r="A21" s="437" t="s">
        <v>729</v>
      </c>
      <c r="B21" s="438" t="s">
        <v>32</v>
      </c>
      <c r="C21" s="439">
        <f>'4-15长期待摊费用'!F28</f>
        <v>0</v>
      </c>
      <c r="D21" s="439">
        <f>'4-15长期待摊费用'!G28</f>
        <v>0</v>
      </c>
      <c r="E21" s="440">
        <f>'4-15长期待摊费用'!I28</f>
        <v>0</v>
      </c>
      <c r="F21" s="440">
        <f t="shared" si="0"/>
        <v>0</v>
      </c>
      <c r="G21" s="441" t="str">
        <f t="shared" si="1"/>
        <v/>
      </c>
    </row>
    <row r="22" s="426" customFormat="1" ht="15.75" customHeight="1" spans="1:7">
      <c r="A22" s="437" t="s">
        <v>730</v>
      </c>
      <c r="B22" s="438" t="s">
        <v>34</v>
      </c>
      <c r="C22" s="439">
        <f>'4-16递延所得税资产'!D25</f>
        <v>0</v>
      </c>
      <c r="D22" s="439">
        <f>'4-16递延所得税资产'!E25</f>
        <v>0</v>
      </c>
      <c r="E22" s="440">
        <f>'4-16递延所得税资产'!F25</f>
        <v>0</v>
      </c>
      <c r="F22" s="440">
        <f t="shared" si="0"/>
        <v>0</v>
      </c>
      <c r="G22" s="441" t="str">
        <f t="shared" si="1"/>
        <v/>
      </c>
    </row>
    <row r="23" s="426" customFormat="1" ht="15.75" customHeight="1" spans="1:7">
      <c r="A23" s="437" t="s">
        <v>731</v>
      </c>
      <c r="B23" s="438" t="s">
        <v>379</v>
      </c>
      <c r="C23" s="439">
        <f>'4-17其他非流动资产'!D28</f>
        <v>0</v>
      </c>
      <c r="D23" s="439">
        <f>'4-17其他非流动资产'!E28</f>
        <v>0</v>
      </c>
      <c r="E23" s="440">
        <f>'4-17其他非流动资产'!F28</f>
        <v>0</v>
      </c>
      <c r="F23" s="440">
        <f t="shared" si="0"/>
        <v>0</v>
      </c>
      <c r="G23" s="441" t="str">
        <f t="shared" si="1"/>
        <v/>
      </c>
    </row>
    <row r="24" s="426" customFormat="1" ht="15.75" customHeight="1" spans="1:7">
      <c r="A24" s="437"/>
      <c r="B24" s="438"/>
      <c r="C24" s="442"/>
      <c r="D24" s="439"/>
      <c r="E24" s="440"/>
      <c r="F24" s="440"/>
      <c r="G24" s="441"/>
    </row>
    <row r="25" s="426" customFormat="1" ht="15.75" customHeight="1" spans="1:7">
      <c r="A25" s="437"/>
      <c r="B25" s="443"/>
      <c r="C25" s="444"/>
      <c r="D25" s="439"/>
      <c r="E25" s="440"/>
      <c r="F25" s="440"/>
      <c r="G25" s="441"/>
    </row>
    <row r="26" s="426" customFormat="1" ht="15.75" customHeight="1" spans="1:7">
      <c r="A26" s="437"/>
      <c r="B26" s="443"/>
      <c r="C26" s="444"/>
      <c r="D26" s="439"/>
      <c r="E26" s="440"/>
      <c r="F26" s="440"/>
      <c r="G26" s="441"/>
    </row>
    <row r="27" s="426" customFormat="1" ht="15.75" customHeight="1" spans="1:7">
      <c r="A27" s="445" t="s">
        <v>732</v>
      </c>
      <c r="B27" s="446"/>
      <c r="C27" s="447" t="e">
        <f>SUM(C7:C23)</f>
        <v>#REF!</v>
      </c>
      <c r="D27" s="447" t="e">
        <f>SUM(D7:D23)</f>
        <v>#REF!</v>
      </c>
      <c r="E27" s="447" t="e">
        <f>SUM(E7:E23)</f>
        <v>#REF!</v>
      </c>
      <c r="F27" s="440" t="e">
        <f>E27-D27</f>
        <v>#REF!</v>
      </c>
      <c r="G27" s="441" t="e">
        <f>IF(D27=0,"",F27/D27*100)</f>
        <v>#REF!</v>
      </c>
    </row>
    <row r="28" s="426" customFormat="1" ht="15.75" customHeight="1" spans="1:7">
      <c r="A28" s="448" t="e">
        <f>#REF!&amp;#REF!</f>
        <v>#REF!</v>
      </c>
      <c r="C28" s="449"/>
      <c r="D28" s="449"/>
      <c r="E28" s="450" t="e">
        <f>"评估人员："&amp;#REF!</f>
        <v>#REF!</v>
      </c>
      <c r="F28" s="451"/>
      <c r="G28" s="451"/>
    </row>
    <row r="29" s="426" customFormat="1" ht="15.75" customHeight="1" spans="1:1">
      <c r="A29" s="448" t="e">
        <f>CONCATENATE(#REF!,#REF!,#REF!,#REF!,#REF!,#REF!,#REF!)</f>
        <v>#REF!</v>
      </c>
    </row>
  </sheetData>
  <sheetProtection formatCells="0" formatColumns="0" formatRows="0"/>
  <mergeCells count="3">
    <mergeCell ref="A2:G2"/>
    <mergeCell ref="A3:G3"/>
    <mergeCell ref="A27:B27"/>
  </mergeCells>
  <hyperlinks>
    <hyperlink ref="B7" location="'4-1可供出售金融资产汇总'!B1" display="可供出售金融资产"/>
    <hyperlink ref="B8" location="'4-2持有到期投资'!B1" display="持有至到期投资"/>
    <hyperlink ref="B9" location="'4-3长期应收'!B1" display="长期应收款"/>
    <hyperlink ref="B10" location="'4-4股权投资'!B1" display="长期股权投资"/>
    <hyperlink ref="B11" location="'4-5投资性房地产汇总'!B1" display="投资性房地产"/>
    <hyperlink ref="B12" location="'4-6固定资产汇总'!B1" display="固定资产"/>
    <hyperlink ref="B13" location="'4-7在建工程汇总'!B1" display="在建工程"/>
    <hyperlink ref="B14" location="'4-8工程物资'!B1" display="工程物资"/>
    <hyperlink ref="B15" location="'4-9固定资产清理'!B1" display="固定资产清理"/>
    <hyperlink ref="B16" location="'4-10生产性生物资产'!B1" display="生产性生物资产"/>
    <hyperlink ref="B17" location="'4-11油气资产'!B1" display="油气资产"/>
    <hyperlink ref="B18" location="'4-12无形资产汇总'!B1" display="无形资产"/>
    <hyperlink ref="B19" location="'4-13开发支出'!B1" display="开发支出"/>
    <hyperlink ref="B20" location="'4-14商誉'!B1" display="商誉"/>
    <hyperlink ref="B21" location="'4-15长期待摊费用'!B1" display="长期待摊费用"/>
    <hyperlink ref="B22" location="'4-16递延所得税资产'!B1" display="递延所得税资产"/>
    <hyperlink ref="B23" location="'4-17其他非流动资产'!B1" display="其他非流动资产"/>
    <hyperlink ref="B1" location="'2-分类汇总'!B19" display="返回"/>
    <hyperlink ref="A1" location="索引目录!C28" display="返回索引页"/>
  </hyperlinks>
  <printOptions horizontalCentered="1"/>
  <pageMargins left="0.354330708661417" right="0.354330708661417" top="0.905511811023622" bottom="0.826771653543307" header="1.22047244094488" footer="0.511811023622047"/>
  <pageSetup paperSize="9" orientation="landscape"/>
  <headerFooter alignWithMargins="0">
    <oddHeader>&amp;R&amp;"宋体,常规"&amp;10共&amp;"Times New Roman,常规"&amp;N&amp;"宋体,常规"页第&amp;"Times New Roman,常规"&amp;P&amp;"宋体,常规"页</oddHead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zoomScale="82" zoomScaleNormal="82" workbookViewId="0">
      <selection activeCell="D56" sqref="D56"/>
    </sheetView>
  </sheetViews>
  <sheetFormatPr defaultColWidth="9" defaultRowHeight="15.75" customHeight="1" outlineLevelCol="6"/>
  <cols>
    <col min="1" max="1" width="9.375" style="157" customWidth="1"/>
    <col min="2" max="2" width="33.375" style="157" customWidth="1"/>
    <col min="3" max="3" width="11.75" style="157" hidden="1" customWidth="1" outlineLevel="1"/>
    <col min="4" max="4" width="21" style="157" customWidth="1" collapsed="1"/>
    <col min="5" max="5" width="20" style="157" customWidth="1"/>
    <col min="6" max="6" width="20.5" style="157" customWidth="1"/>
    <col min="7" max="7" width="14.375" style="157" customWidth="1"/>
    <col min="8" max="16384" width="9" style="157"/>
  </cols>
  <sheetData>
    <row r="1" spans="1:7">
      <c r="A1" s="158" t="s">
        <v>207</v>
      </c>
      <c r="B1" s="381" t="s">
        <v>479</v>
      </c>
      <c r="C1" s="160"/>
      <c r="D1" s="160"/>
      <c r="E1" s="160"/>
      <c r="F1" s="160"/>
      <c r="G1" s="160"/>
    </row>
    <row r="2" s="154" customFormat="1" ht="30" customHeight="1" spans="1:7">
      <c r="A2" s="382" t="s">
        <v>733</v>
      </c>
      <c r="B2" s="416"/>
      <c r="C2" s="416"/>
      <c r="D2" s="416"/>
      <c r="E2" s="416"/>
      <c r="F2" s="416"/>
      <c r="G2" s="416"/>
    </row>
    <row r="3" ht="14.1" customHeight="1" spans="1:7">
      <c r="A3" s="383" t="e">
        <f>CONCATENATE(#REF!,#REF!,#REF!,#REF!,#REF!,#REF!,#REF!)</f>
        <v>#REF!</v>
      </c>
      <c r="B3" s="383"/>
      <c r="C3" s="383"/>
      <c r="D3" s="383"/>
      <c r="E3" s="383"/>
      <c r="F3" s="383"/>
      <c r="G3" s="383"/>
    </row>
    <row r="4" ht="14.1" customHeight="1" spans="1:7">
      <c r="A4" s="383"/>
      <c r="B4" s="383"/>
      <c r="C4" s="383"/>
      <c r="D4" s="383"/>
      <c r="E4" s="383"/>
      <c r="F4" s="383"/>
      <c r="G4" s="407" t="s">
        <v>734</v>
      </c>
    </row>
    <row r="5" customHeight="1" spans="1:7">
      <c r="A5" s="384" t="e">
        <f>#REF!&amp;#REF!</f>
        <v>#REF!</v>
      </c>
      <c r="G5" s="417" t="s">
        <v>236</v>
      </c>
    </row>
    <row r="6" s="415" customFormat="1" customHeight="1" spans="1:7">
      <c r="A6" s="418" t="s">
        <v>527</v>
      </c>
      <c r="B6" s="418" t="s">
        <v>482</v>
      </c>
      <c r="C6" s="419" t="s">
        <v>483</v>
      </c>
      <c r="D6" s="420" t="s">
        <v>346</v>
      </c>
      <c r="E6" s="420" t="s">
        <v>484</v>
      </c>
      <c r="F6" s="420" t="s">
        <v>485</v>
      </c>
      <c r="G6" s="420" t="s">
        <v>735</v>
      </c>
    </row>
    <row r="7" customHeight="1" spans="1:7">
      <c r="A7" s="418" t="s">
        <v>736</v>
      </c>
      <c r="B7" s="421" t="s">
        <v>737</v>
      </c>
      <c r="C7" s="403">
        <f>'4-1-1可出售-股票'!H28</f>
        <v>0</v>
      </c>
      <c r="D7" s="404">
        <f>'4-1-1可出售-股票'!I28</f>
        <v>0</v>
      </c>
      <c r="E7" s="402">
        <f>'4-1-1可出售-股票'!J28</f>
        <v>0</v>
      </c>
      <c r="F7" s="402">
        <f>E7-D7</f>
        <v>0</v>
      </c>
      <c r="G7" s="422" t="str">
        <f>IF(D7=0,"",F7/D7*100)</f>
        <v/>
      </c>
    </row>
    <row r="8" customHeight="1" spans="1:7">
      <c r="A8" s="418" t="s">
        <v>738</v>
      </c>
      <c r="B8" s="421" t="s">
        <v>739</v>
      </c>
      <c r="C8" s="403">
        <f>'4-1-2可出售-债券'!G28</f>
        <v>0</v>
      </c>
      <c r="D8" s="404">
        <f>'4-1-2可出售-债券'!I28</f>
        <v>0</v>
      </c>
      <c r="E8" s="402">
        <f>'4-1-2可出售-债券'!J28</f>
        <v>0</v>
      </c>
      <c r="F8" s="402">
        <f>E8-D8</f>
        <v>0</v>
      </c>
      <c r="G8" s="422" t="str">
        <f>IF(D8=0,"",F8/D8*100)</f>
        <v/>
      </c>
    </row>
    <row r="9" customHeight="1" spans="1:7">
      <c r="A9" s="418" t="s">
        <v>740</v>
      </c>
      <c r="B9" s="421" t="s">
        <v>741</v>
      </c>
      <c r="C9" s="403">
        <f>'4-1-3可出售-其他'!G28</f>
        <v>0</v>
      </c>
      <c r="D9" s="404">
        <f>'4-1-3可出售-其他'!I28</f>
        <v>0</v>
      </c>
      <c r="E9" s="402">
        <f>'4-1-3可出售-其他'!J28</f>
        <v>0</v>
      </c>
      <c r="F9" s="402">
        <f>E9-D9</f>
        <v>0</v>
      </c>
      <c r="G9" s="422" t="str">
        <f>IF(D9=0,"",F9/D9*100)</f>
        <v/>
      </c>
    </row>
    <row r="10" customHeight="1" spans="1:7">
      <c r="A10" s="390"/>
      <c r="B10" s="423"/>
      <c r="C10" s="398"/>
      <c r="D10" s="399"/>
      <c r="E10" s="397"/>
      <c r="F10" s="397"/>
      <c r="G10" s="424"/>
    </row>
    <row r="11" customHeight="1" spans="1:7">
      <c r="A11" s="390"/>
      <c r="B11" s="425"/>
      <c r="C11" s="398"/>
      <c r="D11" s="399"/>
      <c r="E11" s="397"/>
      <c r="F11" s="397"/>
      <c r="G11" s="424"/>
    </row>
    <row r="12" customHeight="1" spans="1:7">
      <c r="A12" s="390"/>
      <c r="B12" s="425"/>
      <c r="C12" s="398"/>
      <c r="D12" s="399"/>
      <c r="E12" s="397"/>
      <c r="F12" s="397"/>
      <c r="G12" s="424"/>
    </row>
    <row r="13" customHeight="1" spans="1:7">
      <c r="A13" s="390"/>
      <c r="B13" s="425"/>
      <c r="C13" s="398"/>
      <c r="D13" s="399"/>
      <c r="E13" s="397"/>
      <c r="F13" s="397"/>
      <c r="G13" s="424"/>
    </row>
    <row r="14" customHeight="1" spans="1:7">
      <c r="A14" s="390"/>
      <c r="B14" s="425"/>
      <c r="C14" s="398"/>
      <c r="D14" s="399"/>
      <c r="E14" s="397"/>
      <c r="F14" s="397"/>
      <c r="G14" s="424"/>
    </row>
    <row r="15" customHeight="1" spans="1:7">
      <c r="A15" s="390"/>
      <c r="B15" s="425"/>
      <c r="C15" s="398"/>
      <c r="D15" s="399"/>
      <c r="E15" s="397"/>
      <c r="F15" s="397"/>
      <c r="G15" s="424"/>
    </row>
    <row r="16" customHeight="1" spans="1:7">
      <c r="A16" s="390"/>
      <c r="B16" s="425"/>
      <c r="C16" s="398"/>
      <c r="D16" s="399"/>
      <c r="E16" s="397"/>
      <c r="F16" s="397"/>
      <c r="G16" s="424"/>
    </row>
    <row r="17" customHeight="1" spans="1:7">
      <c r="A17" s="390"/>
      <c r="B17" s="425"/>
      <c r="C17" s="398"/>
      <c r="D17" s="399"/>
      <c r="E17" s="397"/>
      <c r="F17" s="397"/>
      <c r="G17" s="424"/>
    </row>
    <row r="18" customHeight="1" spans="1:7">
      <c r="A18" s="390"/>
      <c r="B18" s="425"/>
      <c r="C18" s="398"/>
      <c r="D18" s="399"/>
      <c r="E18" s="397"/>
      <c r="F18" s="397"/>
      <c r="G18" s="424"/>
    </row>
    <row r="19" customHeight="1" spans="1:7">
      <c r="A19" s="390"/>
      <c r="B19" s="425"/>
      <c r="C19" s="398"/>
      <c r="D19" s="399"/>
      <c r="E19" s="397"/>
      <c r="F19" s="397"/>
      <c r="G19" s="424"/>
    </row>
    <row r="20" customHeight="1" spans="1:7">
      <c r="A20" s="390"/>
      <c r="B20" s="425"/>
      <c r="C20" s="398"/>
      <c r="D20" s="399"/>
      <c r="E20" s="397"/>
      <c r="F20" s="397"/>
      <c r="G20" s="424"/>
    </row>
    <row r="21" customHeight="1" spans="1:7">
      <c r="A21" s="390"/>
      <c r="B21" s="425"/>
      <c r="C21" s="398"/>
      <c r="D21" s="399"/>
      <c r="E21" s="397"/>
      <c r="F21" s="397"/>
      <c r="G21" s="424"/>
    </row>
    <row r="22" customHeight="1" spans="1:7">
      <c r="A22" s="390"/>
      <c r="B22" s="425"/>
      <c r="C22" s="398"/>
      <c r="D22" s="399"/>
      <c r="E22" s="397"/>
      <c r="F22" s="397"/>
      <c r="G22" s="424"/>
    </row>
    <row r="23" customHeight="1" spans="1:7">
      <c r="A23" s="390"/>
      <c r="B23" s="425"/>
      <c r="C23" s="398"/>
      <c r="D23" s="399"/>
      <c r="E23" s="397"/>
      <c r="F23" s="397"/>
      <c r="G23" s="424"/>
    </row>
    <row r="24" customHeight="1" spans="1:7">
      <c r="A24" s="390"/>
      <c r="B24" s="425"/>
      <c r="C24" s="398"/>
      <c r="D24" s="399"/>
      <c r="E24" s="397"/>
      <c r="F24" s="397"/>
      <c r="G24" s="424"/>
    </row>
    <row r="25" customHeight="1" spans="1:7">
      <c r="A25" s="390"/>
      <c r="B25" s="425"/>
      <c r="C25" s="398"/>
      <c r="D25" s="399"/>
      <c r="E25" s="397"/>
      <c r="F25" s="397"/>
      <c r="G25" s="424"/>
    </row>
    <row r="26" customHeight="1" spans="1:7">
      <c r="A26" s="418"/>
      <c r="B26" s="418"/>
      <c r="C26" s="398"/>
      <c r="D26" s="399"/>
      <c r="E26" s="397"/>
      <c r="F26" s="397"/>
      <c r="G26" s="424"/>
    </row>
    <row r="27" customHeight="1" spans="1:7">
      <c r="A27" s="418"/>
      <c r="B27" s="418"/>
      <c r="C27" s="398"/>
      <c r="D27" s="399"/>
      <c r="E27" s="397"/>
      <c r="F27" s="397"/>
      <c r="G27" s="424"/>
    </row>
    <row r="28" customHeight="1" spans="1:7">
      <c r="A28" s="418"/>
      <c r="B28" s="418" t="s">
        <v>556</v>
      </c>
      <c r="C28" s="403">
        <f>C26-C27</f>
        <v>0</v>
      </c>
      <c r="D28" s="404">
        <f>SUM(D7:D27)</f>
        <v>0</v>
      </c>
      <c r="E28" s="404">
        <f>SUM(E7:E27)</f>
        <v>0</v>
      </c>
      <c r="F28" s="402">
        <f>E28-D28</f>
        <v>0</v>
      </c>
      <c r="G28" s="422" t="str">
        <f>IF(D28=0,"",F28/D28*100)</f>
        <v/>
      </c>
    </row>
    <row r="29" customHeight="1" spans="1:5">
      <c r="A29" s="406" t="e">
        <f>#REF!&amp;#REF!</f>
        <v>#REF!</v>
      </c>
      <c r="E29" s="384" t="e">
        <f>"评估人员："&amp;#REF!</f>
        <v>#REF!</v>
      </c>
    </row>
    <row r="30" customHeight="1" spans="1:1">
      <c r="A30" s="406" t="e">
        <f>CONCATENATE(#REF!,#REF!,#REF!,#REF!,#REF!,#REF!,#REF!)</f>
        <v>#REF!</v>
      </c>
    </row>
  </sheetData>
  <mergeCells count="2">
    <mergeCell ref="A2:G2"/>
    <mergeCell ref="A3:G3"/>
  </mergeCells>
  <hyperlinks>
    <hyperlink ref="A1" location="索引目录!D28" display="返回索引页"/>
    <hyperlink ref="B8" location="'4-1-2可出售-债券'!B1" display="可供出售金融资产-债券投资"/>
    <hyperlink ref="B9" location="'4-1-3可出售-其他'!B1" display="可供出售金融资产-其他投资"/>
    <hyperlink ref="B1" location="'4-非流动资产汇总'!B7" display="返回"/>
    <hyperlink ref="B7" location="'4-1-1可出售-股票'!B1" display="可供出售金融资产-股票投资"/>
  </hyperlinks>
  <printOptions horizontalCentered="1"/>
  <pageMargins left="0.748031496062992" right="0.748031496062992" top="0.905511811023622" bottom="0.826771653543307" header="1.22047244094488" footer="0.511811023622047"/>
  <pageSetup paperSize="9" scale="93" fitToHeight="0" orientation="landscape"/>
  <headerFooter alignWithMargins="0">
    <oddHeader>&amp;R&amp;"宋体,常规"&amp;10共&amp;"Times New Roman,常规"&amp;N&amp;"宋体,常规"页第&amp;"Times New Roman,常规"&amp;P&amp;"宋体,常规"页</oddHead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workbookViewId="0">
      <selection activeCell="D56" sqref="D56"/>
    </sheetView>
  </sheetViews>
  <sheetFormatPr defaultColWidth="9" defaultRowHeight="15.75" customHeight="1"/>
  <cols>
    <col min="1" max="1" width="5.625" style="21" customWidth="1"/>
    <col min="2" max="2" width="22.125" style="21" customWidth="1"/>
    <col min="3" max="3" width="9" style="21"/>
    <col min="4" max="4" width="9.625" style="21" customWidth="1"/>
    <col min="5" max="5" width="10.375" style="21" customWidth="1"/>
    <col min="6" max="6" width="8.875" style="21" customWidth="1"/>
    <col min="7" max="7" width="10" style="21" customWidth="1"/>
    <col min="8" max="8" width="14.375" style="21" hidden="1" customWidth="1" outlineLevel="1"/>
    <col min="9" max="9" width="13.125" style="21" customWidth="1" collapsed="1"/>
    <col min="10" max="10" width="14.375" style="21" customWidth="1"/>
    <col min="11" max="11" width="9.5" style="21" customWidth="1"/>
    <col min="12" max="16384" width="9" style="21"/>
  </cols>
  <sheetData>
    <row r="1" ht="12.75" customHeight="1" spans="1:13">
      <c r="A1" s="58" t="s">
        <v>207</v>
      </c>
      <c r="B1" s="59" t="s">
        <v>479</v>
      </c>
      <c r="C1" s="60"/>
      <c r="D1" s="60"/>
      <c r="E1" s="60"/>
      <c r="F1" s="60"/>
      <c r="G1" s="60"/>
      <c r="H1" s="60"/>
      <c r="I1" s="60"/>
      <c r="J1" s="60"/>
      <c r="K1" s="60"/>
      <c r="L1" s="60"/>
      <c r="M1" s="60"/>
    </row>
    <row r="2" s="56" customFormat="1" ht="30" customHeight="1" spans="1:13">
      <c r="A2" s="61" t="s">
        <v>742</v>
      </c>
      <c r="B2" s="62"/>
      <c r="C2" s="62"/>
      <c r="D2" s="62"/>
      <c r="E2" s="62"/>
      <c r="F2" s="62"/>
      <c r="G2" s="62"/>
      <c r="H2" s="62"/>
      <c r="I2" s="62"/>
      <c r="J2" s="62"/>
      <c r="K2" s="62"/>
      <c r="L2" s="62"/>
      <c r="M2" s="62"/>
    </row>
    <row r="3" ht="14.1" customHeight="1" spans="1:13">
      <c r="A3" s="63" t="e">
        <f>CONCATENATE(#REF!,#REF!,#REF!,#REF!,#REF!,#REF!,#REF!)</f>
        <v>#REF!</v>
      </c>
      <c r="B3" s="63"/>
      <c r="C3" s="63"/>
      <c r="D3" s="63"/>
      <c r="E3" s="63"/>
      <c r="F3" s="63"/>
      <c r="G3" s="63"/>
      <c r="H3" s="63"/>
      <c r="I3" s="64"/>
      <c r="J3" s="64"/>
      <c r="K3" s="64"/>
      <c r="L3" s="64"/>
      <c r="M3" s="64"/>
    </row>
    <row r="4" ht="14.1" customHeight="1" spans="1:13">
      <c r="A4" s="63"/>
      <c r="B4" s="63"/>
      <c r="C4" s="63"/>
      <c r="D4" s="63"/>
      <c r="E4" s="63"/>
      <c r="F4" s="63"/>
      <c r="G4" s="63"/>
      <c r="H4" s="63"/>
      <c r="I4" s="64"/>
      <c r="J4" s="64"/>
      <c r="K4" s="64"/>
      <c r="L4" s="64"/>
      <c r="M4" s="65" t="s">
        <v>743</v>
      </c>
    </row>
    <row r="5" customHeight="1" spans="1:13">
      <c r="A5" s="66" t="e">
        <f>#REF!&amp;#REF!</f>
        <v>#REF!</v>
      </c>
      <c r="M5" s="67" t="s">
        <v>236</v>
      </c>
    </row>
    <row r="6" s="57" customFormat="1" ht="27" customHeight="1" spans="1:13">
      <c r="A6" s="68" t="s">
        <v>312</v>
      </c>
      <c r="B6" s="68" t="s">
        <v>576</v>
      </c>
      <c r="C6" s="68" t="s">
        <v>744</v>
      </c>
      <c r="D6" s="68" t="s">
        <v>578</v>
      </c>
      <c r="E6" s="68" t="s">
        <v>579</v>
      </c>
      <c r="F6" s="68" t="s">
        <v>745</v>
      </c>
      <c r="G6" s="215" t="s">
        <v>746</v>
      </c>
      <c r="H6" s="69" t="s">
        <v>483</v>
      </c>
      <c r="I6" s="70" t="s">
        <v>346</v>
      </c>
      <c r="J6" s="68" t="s">
        <v>484</v>
      </c>
      <c r="K6" s="68" t="s">
        <v>485</v>
      </c>
      <c r="L6" s="68" t="s">
        <v>555</v>
      </c>
      <c r="M6" s="68" t="s">
        <v>340</v>
      </c>
    </row>
    <row r="7" customHeight="1" spans="1:13">
      <c r="A7" s="71"/>
      <c r="B7" s="35"/>
      <c r="C7" s="35"/>
      <c r="D7" s="73"/>
      <c r="E7" s="71"/>
      <c r="F7" s="71"/>
      <c r="G7" s="75"/>
      <c r="H7" s="74"/>
      <c r="I7" s="76"/>
      <c r="J7" s="75"/>
      <c r="K7" s="75" t="str">
        <f>IF(I7=0,"",(J7-I7))</f>
        <v/>
      </c>
      <c r="L7" s="75" t="str">
        <f>IF(I7=0,"",(J7-I7)/I7*100)</f>
        <v/>
      </c>
      <c r="M7" s="72"/>
    </row>
    <row r="8" customHeight="1" spans="1:13">
      <c r="A8" s="71"/>
      <c r="B8" s="35"/>
      <c r="C8" s="35"/>
      <c r="D8" s="73"/>
      <c r="E8" s="71"/>
      <c r="F8" s="71"/>
      <c r="G8" s="75"/>
      <c r="H8" s="74"/>
      <c r="I8" s="76"/>
      <c r="J8" s="75"/>
      <c r="K8" s="75" t="str">
        <f t="shared" ref="K8:K28" si="0">IF(I8=0,"",(J8-I8))</f>
        <v/>
      </c>
      <c r="L8" s="75" t="str">
        <f t="shared" ref="L8:L28" si="1">IF(I8=0,"",(J8-I8)/I8*100)</f>
        <v/>
      </c>
      <c r="M8" s="72"/>
    </row>
    <row r="9" customHeight="1" spans="1:13">
      <c r="A9" s="71"/>
      <c r="B9" s="35"/>
      <c r="C9" s="35"/>
      <c r="D9" s="73"/>
      <c r="E9" s="71"/>
      <c r="F9" s="71"/>
      <c r="G9" s="75"/>
      <c r="H9" s="74"/>
      <c r="I9" s="76"/>
      <c r="J9" s="75"/>
      <c r="K9" s="75" t="str">
        <f t="shared" si="0"/>
        <v/>
      </c>
      <c r="L9" s="75" t="str">
        <f t="shared" si="1"/>
        <v/>
      </c>
      <c r="M9" s="72"/>
    </row>
    <row r="10" customHeight="1" spans="1:13">
      <c r="A10" s="71"/>
      <c r="B10" s="35"/>
      <c r="C10" s="35"/>
      <c r="D10" s="73"/>
      <c r="E10" s="71"/>
      <c r="F10" s="71"/>
      <c r="G10" s="75"/>
      <c r="H10" s="74"/>
      <c r="I10" s="76"/>
      <c r="J10" s="75"/>
      <c r="K10" s="75" t="str">
        <f t="shared" si="0"/>
        <v/>
      </c>
      <c r="L10" s="75" t="str">
        <f t="shared" si="1"/>
        <v/>
      </c>
      <c r="M10" s="72"/>
    </row>
    <row r="11" customHeight="1" spans="1:13">
      <c r="A11" s="71"/>
      <c r="B11" s="35"/>
      <c r="C11" s="35"/>
      <c r="D11" s="73"/>
      <c r="E11" s="71"/>
      <c r="F11" s="71"/>
      <c r="G11" s="75"/>
      <c r="H11" s="74"/>
      <c r="I11" s="76"/>
      <c r="J11" s="75"/>
      <c r="K11" s="75" t="str">
        <f t="shared" si="0"/>
        <v/>
      </c>
      <c r="L11" s="75" t="str">
        <f t="shared" si="1"/>
        <v/>
      </c>
      <c r="M11" s="72"/>
    </row>
    <row r="12" customHeight="1" spans="1:13">
      <c r="A12" s="71"/>
      <c r="B12" s="35"/>
      <c r="C12" s="35"/>
      <c r="D12" s="73"/>
      <c r="E12" s="71"/>
      <c r="F12" s="71"/>
      <c r="G12" s="75"/>
      <c r="H12" s="74"/>
      <c r="I12" s="76"/>
      <c r="J12" s="75"/>
      <c r="K12" s="75" t="str">
        <f t="shared" si="0"/>
        <v/>
      </c>
      <c r="L12" s="75" t="str">
        <f t="shared" si="1"/>
        <v/>
      </c>
      <c r="M12" s="72"/>
    </row>
    <row r="13" customHeight="1" spans="1:13">
      <c r="A13" s="71"/>
      <c r="B13" s="35"/>
      <c r="C13" s="35"/>
      <c r="D13" s="73"/>
      <c r="E13" s="71"/>
      <c r="F13" s="71"/>
      <c r="G13" s="75"/>
      <c r="H13" s="74"/>
      <c r="I13" s="76"/>
      <c r="J13" s="75"/>
      <c r="K13" s="75" t="str">
        <f t="shared" si="0"/>
        <v/>
      </c>
      <c r="L13" s="75" t="str">
        <f t="shared" si="1"/>
        <v/>
      </c>
      <c r="M13" s="72"/>
    </row>
    <row r="14" customHeight="1" spans="1:13">
      <c r="A14" s="71"/>
      <c r="B14" s="35"/>
      <c r="C14" s="35"/>
      <c r="D14" s="73"/>
      <c r="E14" s="71"/>
      <c r="F14" s="71"/>
      <c r="G14" s="75"/>
      <c r="H14" s="74"/>
      <c r="I14" s="76"/>
      <c r="J14" s="75"/>
      <c r="K14" s="75" t="str">
        <f t="shared" si="0"/>
        <v/>
      </c>
      <c r="L14" s="75" t="str">
        <f t="shared" si="1"/>
        <v/>
      </c>
      <c r="M14" s="72"/>
    </row>
    <row r="15" customHeight="1" spans="1:13">
      <c r="A15" s="71"/>
      <c r="B15" s="35"/>
      <c r="C15" s="35"/>
      <c r="D15" s="73"/>
      <c r="E15" s="71"/>
      <c r="F15" s="71"/>
      <c r="G15" s="75"/>
      <c r="H15" s="74"/>
      <c r="I15" s="76"/>
      <c r="J15" s="75"/>
      <c r="K15" s="75" t="str">
        <f t="shared" si="0"/>
        <v/>
      </c>
      <c r="L15" s="75" t="str">
        <f t="shared" si="1"/>
        <v/>
      </c>
      <c r="M15" s="72"/>
    </row>
    <row r="16" customHeight="1" spans="1:13">
      <c r="A16" s="71"/>
      <c r="B16" s="35"/>
      <c r="C16" s="35"/>
      <c r="D16" s="73"/>
      <c r="E16" s="71"/>
      <c r="F16" s="71"/>
      <c r="G16" s="75"/>
      <c r="H16" s="74"/>
      <c r="I16" s="76"/>
      <c r="J16" s="75"/>
      <c r="K16" s="75" t="str">
        <f t="shared" si="0"/>
        <v/>
      </c>
      <c r="L16" s="75" t="str">
        <f t="shared" si="1"/>
        <v/>
      </c>
      <c r="M16" s="72"/>
    </row>
    <row r="17" customHeight="1" spans="1:13">
      <c r="A17" s="71"/>
      <c r="B17" s="35"/>
      <c r="C17" s="35"/>
      <c r="D17" s="73"/>
      <c r="E17" s="71"/>
      <c r="F17" s="71"/>
      <c r="G17" s="75"/>
      <c r="H17" s="74"/>
      <c r="I17" s="76"/>
      <c r="J17" s="75"/>
      <c r="K17" s="75" t="str">
        <f t="shared" si="0"/>
        <v/>
      </c>
      <c r="L17" s="75" t="str">
        <f t="shared" si="1"/>
        <v/>
      </c>
      <c r="M17" s="72"/>
    </row>
    <row r="18" customHeight="1" spans="1:13">
      <c r="A18" s="71"/>
      <c r="B18" s="35"/>
      <c r="C18" s="35"/>
      <c r="D18" s="73"/>
      <c r="E18" s="71"/>
      <c r="F18" s="71"/>
      <c r="G18" s="75"/>
      <c r="H18" s="74"/>
      <c r="I18" s="76"/>
      <c r="J18" s="75"/>
      <c r="K18" s="75" t="str">
        <f t="shared" si="0"/>
        <v/>
      </c>
      <c r="L18" s="75" t="str">
        <f t="shared" si="1"/>
        <v/>
      </c>
      <c r="M18" s="72"/>
    </row>
    <row r="19" customHeight="1" spans="1:13">
      <c r="A19" s="71"/>
      <c r="B19" s="35"/>
      <c r="C19" s="35"/>
      <c r="D19" s="73"/>
      <c r="E19" s="71"/>
      <c r="F19" s="71"/>
      <c r="G19" s="75"/>
      <c r="H19" s="74"/>
      <c r="I19" s="76"/>
      <c r="J19" s="75"/>
      <c r="K19" s="75" t="str">
        <f t="shared" si="0"/>
        <v/>
      </c>
      <c r="L19" s="75" t="str">
        <f t="shared" si="1"/>
        <v/>
      </c>
      <c r="M19" s="72"/>
    </row>
    <row r="20" customHeight="1" spans="1:13">
      <c r="A20" s="71"/>
      <c r="B20" s="35"/>
      <c r="C20" s="35"/>
      <c r="D20" s="73"/>
      <c r="E20" s="71"/>
      <c r="F20" s="71"/>
      <c r="G20" s="75"/>
      <c r="H20" s="74"/>
      <c r="I20" s="76"/>
      <c r="J20" s="75"/>
      <c r="K20" s="75" t="str">
        <f t="shared" si="0"/>
        <v/>
      </c>
      <c r="L20" s="75" t="str">
        <f t="shared" si="1"/>
        <v/>
      </c>
      <c r="M20" s="72"/>
    </row>
    <row r="21" customHeight="1" spans="1:13">
      <c r="A21" s="71"/>
      <c r="B21" s="35"/>
      <c r="C21" s="35"/>
      <c r="D21" s="73"/>
      <c r="E21" s="71"/>
      <c r="F21" s="71"/>
      <c r="G21" s="75"/>
      <c r="H21" s="74"/>
      <c r="I21" s="76"/>
      <c r="J21" s="75"/>
      <c r="K21" s="75" t="str">
        <f t="shared" si="0"/>
        <v/>
      </c>
      <c r="L21" s="75" t="str">
        <f t="shared" si="1"/>
        <v/>
      </c>
      <c r="M21" s="72"/>
    </row>
    <row r="22" customHeight="1" spans="1:13">
      <c r="A22" s="71"/>
      <c r="B22" s="35"/>
      <c r="C22" s="35"/>
      <c r="D22" s="73"/>
      <c r="E22" s="71"/>
      <c r="F22" s="71"/>
      <c r="G22" s="75"/>
      <c r="H22" s="74"/>
      <c r="I22" s="76"/>
      <c r="J22" s="75"/>
      <c r="K22" s="75" t="str">
        <f t="shared" si="0"/>
        <v/>
      </c>
      <c r="L22" s="75" t="str">
        <f t="shared" si="1"/>
        <v/>
      </c>
      <c r="M22" s="72"/>
    </row>
    <row r="23" customHeight="1" spans="1:13">
      <c r="A23" s="71"/>
      <c r="B23" s="35"/>
      <c r="C23" s="35"/>
      <c r="D23" s="73"/>
      <c r="E23" s="71"/>
      <c r="F23" s="71"/>
      <c r="G23" s="75"/>
      <c r="H23" s="74"/>
      <c r="I23" s="76"/>
      <c r="J23" s="75"/>
      <c r="K23" s="75" t="str">
        <f t="shared" si="0"/>
        <v/>
      </c>
      <c r="L23" s="75" t="str">
        <f t="shared" si="1"/>
        <v/>
      </c>
      <c r="M23" s="72"/>
    </row>
    <row r="24" customHeight="1" spans="1:13">
      <c r="A24" s="71"/>
      <c r="B24" s="35"/>
      <c r="C24" s="35"/>
      <c r="D24" s="73"/>
      <c r="E24" s="71"/>
      <c r="F24" s="71"/>
      <c r="G24" s="75"/>
      <c r="H24" s="74"/>
      <c r="I24" s="76"/>
      <c r="J24" s="75"/>
      <c r="K24" s="75" t="str">
        <f t="shared" si="0"/>
        <v/>
      </c>
      <c r="L24" s="75" t="str">
        <f t="shared" si="1"/>
        <v/>
      </c>
      <c r="M24" s="72"/>
    </row>
    <row r="25" customHeight="1" spans="1:13">
      <c r="A25" s="71"/>
      <c r="B25" s="35"/>
      <c r="C25" s="35"/>
      <c r="D25" s="73"/>
      <c r="E25" s="71"/>
      <c r="F25" s="71"/>
      <c r="G25" s="75"/>
      <c r="H25" s="74"/>
      <c r="I25" s="76"/>
      <c r="J25" s="75"/>
      <c r="K25" s="75" t="str">
        <f t="shared" si="0"/>
        <v/>
      </c>
      <c r="L25" s="75" t="str">
        <f t="shared" si="1"/>
        <v/>
      </c>
      <c r="M25" s="72"/>
    </row>
    <row r="26" customHeight="1" spans="1:13">
      <c r="A26" s="251" t="s">
        <v>556</v>
      </c>
      <c r="B26" s="78"/>
      <c r="C26" s="71"/>
      <c r="D26" s="73"/>
      <c r="E26" s="71"/>
      <c r="F26" s="71"/>
      <c r="G26" s="75">
        <f>SUM(G7:G25)</f>
        <v>0</v>
      </c>
      <c r="H26" s="74">
        <f>SUM(H7:H25)</f>
        <v>0</v>
      </c>
      <c r="I26" s="76">
        <f>SUM(I7:I25)</f>
        <v>0</v>
      </c>
      <c r="J26" s="75">
        <f>SUM(J7:J25)</f>
        <v>0</v>
      </c>
      <c r="K26" s="75" t="str">
        <f t="shared" si="0"/>
        <v/>
      </c>
      <c r="L26" s="75" t="str">
        <f t="shared" si="1"/>
        <v/>
      </c>
      <c r="M26" s="72"/>
    </row>
    <row r="27" customHeight="1" spans="1:13">
      <c r="A27" s="77" t="s">
        <v>747</v>
      </c>
      <c r="B27" s="78"/>
      <c r="C27" s="71"/>
      <c r="D27" s="73"/>
      <c r="E27" s="71"/>
      <c r="F27" s="71"/>
      <c r="G27" s="75"/>
      <c r="H27" s="74"/>
      <c r="I27" s="76"/>
      <c r="J27" s="75"/>
      <c r="K27" s="75" t="str">
        <f t="shared" si="0"/>
        <v/>
      </c>
      <c r="L27" s="75" t="str">
        <f t="shared" si="1"/>
        <v/>
      </c>
      <c r="M27" s="72"/>
    </row>
    <row r="28" customHeight="1" spans="1:13">
      <c r="A28" s="77" t="s">
        <v>632</v>
      </c>
      <c r="B28" s="88"/>
      <c r="C28" s="71"/>
      <c r="D28" s="73"/>
      <c r="E28" s="71"/>
      <c r="F28" s="71"/>
      <c r="G28" s="75">
        <f>G26-G27</f>
        <v>0</v>
      </c>
      <c r="H28" s="74">
        <f>H26-H27</f>
        <v>0</v>
      </c>
      <c r="I28" s="76">
        <f>I26-I27</f>
        <v>0</v>
      </c>
      <c r="J28" s="75">
        <f>J26-J27</f>
        <v>0</v>
      </c>
      <c r="K28" s="75" t="str">
        <f t="shared" si="0"/>
        <v/>
      </c>
      <c r="L28" s="75" t="str">
        <f t="shared" si="1"/>
        <v/>
      </c>
      <c r="M28" s="72"/>
    </row>
    <row r="29" customHeight="1" spans="1:9">
      <c r="A29" s="79" t="e">
        <f>#REF!&amp;#REF!</f>
        <v>#REF!</v>
      </c>
      <c r="I29" s="66" t="e">
        <f>"评估人员："&amp;#REF!</f>
        <v>#REF!</v>
      </c>
    </row>
    <row r="30" customHeight="1" spans="1:1">
      <c r="A30" s="79" t="e">
        <f>CONCATENATE(#REF!,#REF!,#REF!,#REF!,#REF!,#REF!,#REF!)</f>
        <v>#REF!</v>
      </c>
    </row>
  </sheetData>
  <mergeCells count="5">
    <mergeCell ref="A2:M2"/>
    <mergeCell ref="A3:M3"/>
    <mergeCell ref="A26:B26"/>
    <mergeCell ref="A27:B27"/>
    <mergeCell ref="A28:B28"/>
  </mergeCells>
  <hyperlinks>
    <hyperlink ref="A1" location="索引目录!E28" display="返回索引页"/>
    <hyperlink ref="B1" location="'4-1可供出售金融资产汇总'!B6" display="返回"/>
  </hyperlinks>
  <printOptions horizontalCentered="1"/>
  <pageMargins left="0.748031496062992" right="0.748031496062992" top="0.905511811023622" bottom="0.826771653543307" header="1.22047244094488" footer="0.511811023622047"/>
  <pageSetup paperSize="9" scale="84"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0"/>
  <sheetViews>
    <sheetView workbookViewId="0">
      <selection activeCell="D56" sqref="D56"/>
    </sheetView>
  </sheetViews>
  <sheetFormatPr defaultColWidth="9" defaultRowHeight="15.75" customHeight="1"/>
  <cols>
    <col min="1" max="1" width="4.375" style="21" customWidth="1"/>
    <col min="2" max="2" width="20.375" style="21" customWidth="1"/>
    <col min="3" max="3" width="8.25" style="21" customWidth="1"/>
    <col min="4" max="4" width="12.125" style="21" customWidth="1"/>
    <col min="5" max="5" width="12.25" style="21" customWidth="1"/>
    <col min="6" max="6" width="9.375" style="21" customWidth="1"/>
    <col min="7" max="7" width="15" style="21" hidden="1" customWidth="1" outlineLevel="1"/>
    <col min="8" max="8" width="10.75" style="21" customWidth="1" collapsed="1"/>
    <col min="9" max="9" width="15.75" style="21" customWidth="1"/>
    <col min="10" max="10" width="11.5" style="21" customWidth="1"/>
    <col min="11" max="11" width="8.75" style="21" customWidth="1"/>
    <col min="12" max="12" width="11.125" style="21" customWidth="1"/>
    <col min="13" max="13" width="10.625" style="21" customWidth="1"/>
    <col min="14" max="16384" width="9" style="21"/>
  </cols>
  <sheetData>
    <row r="1" spans="1:13">
      <c r="A1" s="58" t="s">
        <v>207</v>
      </c>
      <c r="B1" s="59" t="s">
        <v>479</v>
      </c>
      <c r="C1" s="60"/>
      <c r="D1" s="60"/>
      <c r="E1" s="60"/>
      <c r="F1" s="60"/>
      <c r="G1" s="60"/>
      <c r="H1" s="60"/>
      <c r="I1" s="60"/>
      <c r="J1" s="60"/>
      <c r="K1" s="60"/>
      <c r="L1" s="60"/>
      <c r="M1" s="60"/>
    </row>
    <row r="2" s="56" customFormat="1" ht="30" customHeight="1" spans="1:13">
      <c r="A2" s="61" t="s">
        <v>748</v>
      </c>
      <c r="B2" s="62"/>
      <c r="C2" s="62"/>
      <c r="D2" s="62"/>
      <c r="E2" s="62"/>
      <c r="F2" s="62"/>
      <c r="G2" s="62"/>
      <c r="H2" s="62"/>
      <c r="I2" s="62"/>
      <c r="J2" s="62"/>
      <c r="K2" s="62"/>
      <c r="L2" s="62"/>
      <c r="M2" s="62"/>
    </row>
    <row r="3" ht="14.1" customHeight="1" spans="1:14">
      <c r="A3" s="63" t="e">
        <f>CONCATENATE(#REF!,#REF!,#REF!,#REF!,#REF!,#REF!,#REF!)</f>
        <v>#REF!</v>
      </c>
      <c r="B3" s="63"/>
      <c r="C3" s="63"/>
      <c r="D3" s="63"/>
      <c r="E3" s="63"/>
      <c r="F3" s="63"/>
      <c r="G3" s="63"/>
      <c r="H3" s="63"/>
      <c r="I3" s="63"/>
      <c r="J3" s="64"/>
      <c r="K3" s="64"/>
      <c r="L3" s="64"/>
      <c r="M3" s="64"/>
      <c r="N3" s="64"/>
    </row>
    <row r="4" ht="14.1" customHeight="1" spans="1:14">
      <c r="A4" s="63"/>
      <c r="B4" s="63"/>
      <c r="C4" s="63"/>
      <c r="D4" s="63"/>
      <c r="E4" s="63"/>
      <c r="F4" s="63"/>
      <c r="G4" s="63"/>
      <c r="H4" s="63"/>
      <c r="I4" s="63"/>
      <c r="J4" s="64"/>
      <c r="K4" s="64"/>
      <c r="L4" s="64"/>
      <c r="M4" s="65" t="s">
        <v>749</v>
      </c>
      <c r="N4" s="64"/>
    </row>
    <row r="5" customHeight="1" spans="1:13">
      <c r="A5" s="66" t="e">
        <f>#REF!&amp;#REF!</f>
        <v>#REF!</v>
      </c>
      <c r="M5" s="67" t="s">
        <v>236</v>
      </c>
    </row>
    <row r="6" s="57" customFormat="1" customHeight="1" spans="1:13">
      <c r="A6" s="68" t="s">
        <v>312</v>
      </c>
      <c r="B6" s="68" t="s">
        <v>576</v>
      </c>
      <c r="C6" s="68" t="s">
        <v>750</v>
      </c>
      <c r="D6" s="68" t="s">
        <v>587</v>
      </c>
      <c r="E6" s="68" t="s">
        <v>751</v>
      </c>
      <c r="F6" s="68" t="s">
        <v>588</v>
      </c>
      <c r="G6" s="69" t="s">
        <v>483</v>
      </c>
      <c r="H6" s="88" t="s">
        <v>752</v>
      </c>
      <c r="I6" s="70" t="s">
        <v>346</v>
      </c>
      <c r="J6" s="68" t="s">
        <v>484</v>
      </c>
      <c r="K6" s="68" t="s">
        <v>485</v>
      </c>
      <c r="L6" s="68" t="s">
        <v>555</v>
      </c>
      <c r="M6" s="68" t="s">
        <v>340</v>
      </c>
    </row>
    <row r="7" customHeight="1" spans="1:13">
      <c r="A7" s="71"/>
      <c r="B7" s="35"/>
      <c r="C7" s="35"/>
      <c r="D7" s="73"/>
      <c r="E7" s="73"/>
      <c r="F7" s="71"/>
      <c r="G7" s="74"/>
      <c r="H7" s="76"/>
      <c r="I7" s="76"/>
      <c r="J7" s="75"/>
      <c r="K7" s="75" t="str">
        <f>IF(I7=0,"",(J7-I7))</f>
        <v/>
      </c>
      <c r="L7" s="75" t="str">
        <f>IF(I7=0,"",(J7-I7)/I7*100)</f>
        <v/>
      </c>
      <c r="M7" s="72"/>
    </row>
    <row r="8" customHeight="1" spans="1:13">
      <c r="A8" s="71"/>
      <c r="B8" s="35"/>
      <c r="C8" s="35"/>
      <c r="D8" s="73"/>
      <c r="E8" s="73"/>
      <c r="F8" s="71"/>
      <c r="G8" s="74"/>
      <c r="H8" s="76"/>
      <c r="I8" s="76"/>
      <c r="J8" s="75"/>
      <c r="K8" s="75" t="str">
        <f t="shared" ref="K8:K28" si="0">IF(I8=0,"",(J8-I8))</f>
        <v/>
      </c>
      <c r="L8" s="75" t="str">
        <f t="shared" ref="L8:L28" si="1">IF(I8=0,"",(J8-I8)/I8*100)</f>
        <v/>
      </c>
      <c r="M8" s="72"/>
    </row>
    <row r="9" customHeight="1" spans="1:13">
      <c r="A9" s="71"/>
      <c r="B9" s="35"/>
      <c r="C9" s="35"/>
      <c r="D9" s="73"/>
      <c r="E9" s="73"/>
      <c r="F9" s="71"/>
      <c r="G9" s="74"/>
      <c r="H9" s="76"/>
      <c r="I9" s="76"/>
      <c r="J9" s="75"/>
      <c r="K9" s="75" t="str">
        <f t="shared" si="0"/>
        <v/>
      </c>
      <c r="L9" s="75" t="str">
        <f t="shared" si="1"/>
        <v/>
      </c>
      <c r="M9" s="72"/>
    </row>
    <row r="10" customHeight="1" spans="1:13">
      <c r="A10" s="71"/>
      <c r="B10" s="35"/>
      <c r="C10" s="35"/>
      <c r="D10" s="73"/>
      <c r="E10" s="73"/>
      <c r="F10" s="71"/>
      <c r="G10" s="74"/>
      <c r="H10" s="76"/>
      <c r="I10" s="76"/>
      <c r="J10" s="75"/>
      <c r="K10" s="75" t="str">
        <f t="shared" si="0"/>
        <v/>
      </c>
      <c r="L10" s="75" t="str">
        <f t="shared" si="1"/>
        <v/>
      </c>
      <c r="M10" s="72"/>
    </row>
    <row r="11" customHeight="1" spans="1:13">
      <c r="A11" s="71"/>
      <c r="B11" s="35"/>
      <c r="C11" s="35"/>
      <c r="D11" s="73"/>
      <c r="E11" s="73"/>
      <c r="F11" s="71"/>
      <c r="G11" s="74"/>
      <c r="H11" s="76"/>
      <c r="I11" s="76"/>
      <c r="J11" s="75"/>
      <c r="K11" s="75" t="str">
        <f t="shared" si="0"/>
        <v/>
      </c>
      <c r="L11" s="75" t="str">
        <f t="shared" si="1"/>
        <v/>
      </c>
      <c r="M11" s="72"/>
    </row>
    <row r="12" customHeight="1" spans="1:13">
      <c r="A12" s="71"/>
      <c r="B12" s="35"/>
      <c r="C12" s="35"/>
      <c r="D12" s="73"/>
      <c r="E12" s="73"/>
      <c r="F12" s="71"/>
      <c r="G12" s="74"/>
      <c r="H12" s="76"/>
      <c r="I12" s="76"/>
      <c r="J12" s="75"/>
      <c r="K12" s="75" t="str">
        <f t="shared" si="0"/>
        <v/>
      </c>
      <c r="L12" s="75" t="str">
        <f t="shared" si="1"/>
        <v/>
      </c>
      <c r="M12" s="72"/>
    </row>
    <row r="13" customHeight="1" spans="1:13">
      <c r="A13" s="71"/>
      <c r="B13" s="35"/>
      <c r="C13" s="35"/>
      <c r="D13" s="73"/>
      <c r="E13" s="73"/>
      <c r="F13" s="71"/>
      <c r="G13" s="74"/>
      <c r="H13" s="76"/>
      <c r="I13" s="76"/>
      <c r="J13" s="75"/>
      <c r="K13" s="75" t="str">
        <f t="shared" si="0"/>
        <v/>
      </c>
      <c r="L13" s="75" t="str">
        <f t="shared" si="1"/>
        <v/>
      </c>
      <c r="M13" s="72"/>
    </row>
    <row r="14" customHeight="1" spans="1:13">
      <c r="A14" s="71"/>
      <c r="B14" s="35"/>
      <c r="C14" s="35"/>
      <c r="D14" s="73"/>
      <c r="E14" s="73"/>
      <c r="F14" s="71"/>
      <c r="G14" s="74"/>
      <c r="H14" s="76"/>
      <c r="I14" s="76"/>
      <c r="J14" s="75"/>
      <c r="K14" s="75" t="str">
        <f t="shared" si="0"/>
        <v/>
      </c>
      <c r="L14" s="75" t="str">
        <f t="shared" si="1"/>
        <v/>
      </c>
      <c r="M14" s="72"/>
    </row>
    <row r="15" customHeight="1" spans="1:13">
      <c r="A15" s="71"/>
      <c r="B15" s="35"/>
      <c r="C15" s="35"/>
      <c r="D15" s="73"/>
      <c r="E15" s="73"/>
      <c r="F15" s="71"/>
      <c r="G15" s="74"/>
      <c r="H15" s="76"/>
      <c r="I15" s="76"/>
      <c r="J15" s="75"/>
      <c r="K15" s="75" t="str">
        <f t="shared" si="0"/>
        <v/>
      </c>
      <c r="L15" s="75" t="str">
        <f t="shared" si="1"/>
        <v/>
      </c>
      <c r="M15" s="72"/>
    </row>
    <row r="16" customHeight="1" spans="1:13">
      <c r="A16" s="71"/>
      <c r="B16" s="35"/>
      <c r="C16" s="35"/>
      <c r="D16" s="73"/>
      <c r="E16" s="73"/>
      <c r="F16" s="71"/>
      <c r="G16" s="74"/>
      <c r="H16" s="76"/>
      <c r="I16" s="76"/>
      <c r="J16" s="75"/>
      <c r="K16" s="75" t="str">
        <f t="shared" si="0"/>
        <v/>
      </c>
      <c r="L16" s="75" t="str">
        <f t="shared" si="1"/>
        <v/>
      </c>
      <c r="M16" s="72"/>
    </row>
    <row r="17" customHeight="1" spans="1:13">
      <c r="A17" s="71"/>
      <c r="B17" s="35"/>
      <c r="C17" s="35"/>
      <c r="D17" s="73"/>
      <c r="E17" s="73"/>
      <c r="F17" s="71"/>
      <c r="G17" s="74"/>
      <c r="H17" s="76"/>
      <c r="I17" s="76"/>
      <c r="J17" s="75"/>
      <c r="K17" s="75" t="str">
        <f t="shared" si="0"/>
        <v/>
      </c>
      <c r="L17" s="75" t="str">
        <f t="shared" si="1"/>
        <v/>
      </c>
      <c r="M17" s="72"/>
    </row>
    <row r="18" customHeight="1" spans="1:13">
      <c r="A18" s="71"/>
      <c r="B18" s="35"/>
      <c r="C18" s="35"/>
      <c r="D18" s="73"/>
      <c r="E18" s="73"/>
      <c r="F18" s="71"/>
      <c r="G18" s="74"/>
      <c r="H18" s="76"/>
      <c r="I18" s="76"/>
      <c r="J18" s="75"/>
      <c r="K18" s="75" t="str">
        <f t="shared" si="0"/>
        <v/>
      </c>
      <c r="L18" s="75" t="str">
        <f t="shared" si="1"/>
        <v/>
      </c>
      <c r="M18" s="72"/>
    </row>
    <row r="19" customHeight="1" spans="1:13">
      <c r="A19" s="71"/>
      <c r="B19" s="35"/>
      <c r="C19" s="35"/>
      <c r="D19" s="73"/>
      <c r="E19" s="73"/>
      <c r="F19" s="71"/>
      <c r="G19" s="74"/>
      <c r="H19" s="76"/>
      <c r="I19" s="76"/>
      <c r="J19" s="75"/>
      <c r="K19" s="75" t="str">
        <f t="shared" si="0"/>
        <v/>
      </c>
      <c r="L19" s="75" t="str">
        <f t="shared" si="1"/>
        <v/>
      </c>
      <c r="M19" s="72"/>
    </row>
    <row r="20" customHeight="1" spans="1:13">
      <c r="A20" s="71"/>
      <c r="B20" s="35"/>
      <c r="C20" s="35"/>
      <c r="D20" s="73"/>
      <c r="E20" s="73"/>
      <c r="F20" s="71"/>
      <c r="G20" s="74"/>
      <c r="H20" s="76"/>
      <c r="I20" s="76"/>
      <c r="J20" s="75"/>
      <c r="K20" s="75" t="str">
        <f t="shared" si="0"/>
        <v/>
      </c>
      <c r="L20" s="75" t="str">
        <f t="shared" si="1"/>
        <v/>
      </c>
      <c r="M20" s="72"/>
    </row>
    <row r="21" customHeight="1" spans="1:13">
      <c r="A21" s="71"/>
      <c r="B21" s="35"/>
      <c r="C21" s="35"/>
      <c r="D21" s="73"/>
      <c r="E21" s="73"/>
      <c r="F21" s="71"/>
      <c r="G21" s="74"/>
      <c r="H21" s="76"/>
      <c r="I21" s="76"/>
      <c r="J21" s="75"/>
      <c r="K21" s="75" t="str">
        <f t="shared" si="0"/>
        <v/>
      </c>
      <c r="L21" s="75" t="str">
        <f t="shared" si="1"/>
        <v/>
      </c>
      <c r="M21" s="72"/>
    </row>
    <row r="22" customHeight="1" spans="1:13">
      <c r="A22" s="71"/>
      <c r="B22" s="35"/>
      <c r="C22" s="35"/>
      <c r="D22" s="73"/>
      <c r="E22" s="73"/>
      <c r="F22" s="71"/>
      <c r="G22" s="74"/>
      <c r="H22" s="76"/>
      <c r="I22" s="76"/>
      <c r="J22" s="75"/>
      <c r="K22" s="75" t="str">
        <f t="shared" si="0"/>
        <v/>
      </c>
      <c r="L22" s="75" t="str">
        <f t="shared" si="1"/>
        <v/>
      </c>
      <c r="M22" s="72"/>
    </row>
    <row r="23" customHeight="1" spans="1:13">
      <c r="A23" s="71"/>
      <c r="B23" s="35"/>
      <c r="C23" s="35"/>
      <c r="D23" s="73"/>
      <c r="E23" s="73"/>
      <c r="F23" s="71"/>
      <c r="G23" s="74"/>
      <c r="H23" s="76"/>
      <c r="I23" s="76"/>
      <c r="J23" s="75"/>
      <c r="K23" s="75" t="str">
        <f t="shared" si="0"/>
        <v/>
      </c>
      <c r="L23" s="75" t="str">
        <f t="shared" si="1"/>
        <v/>
      </c>
      <c r="M23" s="72"/>
    </row>
    <row r="24" customHeight="1" spans="1:13">
      <c r="A24" s="71"/>
      <c r="B24" s="35"/>
      <c r="C24" s="35"/>
      <c r="D24" s="73"/>
      <c r="E24" s="73"/>
      <c r="F24" s="71"/>
      <c r="G24" s="74"/>
      <c r="H24" s="76"/>
      <c r="I24" s="76"/>
      <c r="J24" s="75"/>
      <c r="K24" s="75" t="str">
        <f t="shared" si="0"/>
        <v/>
      </c>
      <c r="L24" s="75" t="str">
        <f t="shared" si="1"/>
        <v/>
      </c>
      <c r="M24" s="72"/>
    </row>
    <row r="25" customHeight="1" spans="1:13">
      <c r="A25" s="71"/>
      <c r="B25" s="35"/>
      <c r="C25" s="35"/>
      <c r="D25" s="73"/>
      <c r="E25" s="73"/>
      <c r="F25" s="71"/>
      <c r="G25" s="74"/>
      <c r="H25" s="76"/>
      <c r="I25" s="76"/>
      <c r="J25" s="75"/>
      <c r="K25" s="75" t="str">
        <f t="shared" si="0"/>
        <v/>
      </c>
      <c r="L25" s="75" t="str">
        <f t="shared" si="1"/>
        <v/>
      </c>
      <c r="M25" s="72"/>
    </row>
    <row r="26" customHeight="1" spans="1:13">
      <c r="A26" s="251" t="s">
        <v>583</v>
      </c>
      <c r="B26" s="78"/>
      <c r="C26" s="71"/>
      <c r="D26" s="73"/>
      <c r="E26" s="73"/>
      <c r="F26" s="71"/>
      <c r="G26" s="74">
        <f>SUM(G7:G25)</f>
        <v>0</v>
      </c>
      <c r="H26" s="414">
        <f>SUM(H7:H25)</f>
        <v>0</v>
      </c>
      <c r="I26" s="136">
        <f>SUM(I7:I25)</f>
        <v>0</v>
      </c>
      <c r="J26" s="136">
        <f>SUM(J7:J25)</f>
        <v>0</v>
      </c>
      <c r="K26" s="75" t="str">
        <f t="shared" si="0"/>
        <v/>
      </c>
      <c r="L26" s="75" t="str">
        <f t="shared" si="1"/>
        <v/>
      </c>
      <c r="M26" s="72"/>
    </row>
    <row r="27" customHeight="1" spans="1:13">
      <c r="A27" s="77" t="s">
        <v>747</v>
      </c>
      <c r="B27" s="78"/>
      <c r="C27" s="71"/>
      <c r="D27" s="73"/>
      <c r="E27" s="73"/>
      <c r="F27" s="71"/>
      <c r="G27" s="74"/>
      <c r="H27" s="76"/>
      <c r="I27" s="76"/>
      <c r="J27" s="75"/>
      <c r="K27" s="75" t="str">
        <f t="shared" si="0"/>
        <v/>
      </c>
      <c r="L27" s="75" t="str">
        <f t="shared" si="1"/>
        <v/>
      </c>
      <c r="M27" s="72"/>
    </row>
    <row r="28" customHeight="1" spans="1:13">
      <c r="A28" s="77" t="s">
        <v>632</v>
      </c>
      <c r="B28" s="88"/>
      <c r="C28" s="71"/>
      <c r="D28" s="73"/>
      <c r="E28" s="73"/>
      <c r="F28" s="71"/>
      <c r="G28" s="74">
        <f>G26-G27</f>
        <v>0</v>
      </c>
      <c r="H28" s="414">
        <f>H26-H27</f>
        <v>0</v>
      </c>
      <c r="I28" s="136">
        <f>I26-I27</f>
        <v>0</v>
      </c>
      <c r="J28" s="136">
        <f>J26-J27</f>
        <v>0</v>
      </c>
      <c r="K28" s="75" t="str">
        <f t="shared" si="0"/>
        <v/>
      </c>
      <c r="L28" s="75" t="str">
        <f t="shared" si="1"/>
        <v/>
      </c>
      <c r="M28" s="72"/>
    </row>
    <row r="29" customHeight="1" spans="1:9">
      <c r="A29" s="79" t="e">
        <f>#REF!&amp;#REF!</f>
        <v>#REF!</v>
      </c>
      <c r="I29" s="66" t="e">
        <f>"评估人员："&amp;#REF!</f>
        <v>#REF!</v>
      </c>
    </row>
    <row r="30" customHeight="1" spans="1:1">
      <c r="A30" s="79" t="e">
        <f>CONCATENATE(#REF!,#REF!,#REF!,#REF!,#REF!,#REF!,#REF!)</f>
        <v>#REF!</v>
      </c>
    </row>
  </sheetData>
  <mergeCells count="5">
    <mergeCell ref="A2:M2"/>
    <mergeCell ref="A3:M3"/>
    <mergeCell ref="A26:B26"/>
    <mergeCell ref="A27:B27"/>
    <mergeCell ref="A28:B28"/>
  </mergeCells>
  <hyperlinks>
    <hyperlink ref="A1" location="索引目录!E29" display="返回索引页"/>
    <hyperlink ref="B1" location="'4-1可供出售金融资产汇总'!B7" display="返回"/>
  </hyperlinks>
  <printOptions horizontalCentered="1"/>
  <pageMargins left="0.748031496062992" right="0.748031496062992" top="0.905511811023622" bottom="0.826771653543307" header="1.22047244094488" footer="0.511811023622047"/>
  <pageSetup paperSize="9" scale="81" fitToHeight="0" orientation="landscape"/>
  <headerFooter alignWithMargins="0">
    <oddHeader>&amp;R&amp;"宋体,常规"&amp;10共&amp;"Times New Roman,常规"&amp;N&amp;"宋体,常规"页第&amp;"Times New Roman,常规"&amp;P&amp;"宋体,常规"页</oddHead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workbookViewId="0">
      <selection activeCell="D56" sqref="D56"/>
    </sheetView>
  </sheetViews>
  <sheetFormatPr defaultColWidth="9" defaultRowHeight="15.75" customHeight="1"/>
  <cols>
    <col min="1" max="1" width="5.625" style="21" customWidth="1"/>
    <col min="2" max="2" width="25" style="21" customWidth="1"/>
    <col min="3" max="3" width="14.75" style="21" customWidth="1"/>
    <col min="4" max="4" width="10.625" style="21" customWidth="1"/>
    <col min="5" max="5" width="7.75" style="21" customWidth="1"/>
    <col min="6" max="6" width="6.625" style="21" customWidth="1"/>
    <col min="7" max="7" width="14.375" style="21" hidden="1" customWidth="1" outlineLevel="1"/>
    <col min="8" max="8" width="9.375" style="21" customWidth="1" collapsed="1"/>
    <col min="9" max="9" width="15.75" style="21" customWidth="1"/>
    <col min="10" max="10" width="15.375" style="21" customWidth="1"/>
    <col min="11" max="11" width="8.25" style="21" customWidth="1"/>
    <col min="12" max="16384" width="9" style="21"/>
  </cols>
  <sheetData>
    <row r="1" ht="12.75" customHeight="1" spans="1:13">
      <c r="A1" s="58" t="s">
        <v>207</v>
      </c>
      <c r="B1" s="59" t="s">
        <v>479</v>
      </c>
      <c r="C1" s="60"/>
      <c r="D1" s="60"/>
      <c r="E1" s="60"/>
      <c r="F1" s="60"/>
      <c r="G1" s="60"/>
      <c r="H1" s="60"/>
      <c r="I1" s="60"/>
      <c r="J1" s="60"/>
      <c r="K1" s="60"/>
      <c r="L1" s="60"/>
      <c r="M1" s="60"/>
    </row>
    <row r="2" s="56" customFormat="1" ht="30" customHeight="1" spans="1:13">
      <c r="A2" s="61" t="s">
        <v>753</v>
      </c>
      <c r="B2" s="62"/>
      <c r="C2" s="62"/>
      <c r="D2" s="62"/>
      <c r="E2" s="62"/>
      <c r="F2" s="62"/>
      <c r="G2" s="62"/>
      <c r="H2" s="62"/>
      <c r="I2" s="62"/>
      <c r="J2" s="62"/>
      <c r="K2" s="62"/>
      <c r="L2" s="62"/>
      <c r="M2" s="62"/>
    </row>
    <row r="3" ht="14.1" customHeight="1" spans="1:13">
      <c r="A3" s="63" t="e">
        <f>CONCATENATE(#REF!,#REF!,#REF!,#REF!,#REF!,#REF!,#REF!)</f>
        <v>#REF!</v>
      </c>
      <c r="B3" s="63"/>
      <c r="C3" s="63"/>
      <c r="D3" s="63"/>
      <c r="E3" s="63"/>
      <c r="F3" s="63"/>
      <c r="G3" s="63"/>
      <c r="H3" s="63"/>
      <c r="I3" s="64"/>
      <c r="J3" s="64"/>
      <c r="K3" s="64"/>
      <c r="L3" s="64"/>
      <c r="M3" s="64"/>
    </row>
    <row r="4" ht="14.1" customHeight="1" spans="1:13">
      <c r="A4" s="63"/>
      <c r="B4" s="63"/>
      <c r="C4" s="63"/>
      <c r="D4" s="63"/>
      <c r="E4" s="63"/>
      <c r="F4" s="63"/>
      <c r="G4" s="63"/>
      <c r="H4" s="63"/>
      <c r="I4" s="64"/>
      <c r="J4" s="64"/>
      <c r="K4" s="64"/>
      <c r="L4" s="64"/>
      <c r="M4" s="65" t="s">
        <v>754</v>
      </c>
    </row>
    <row r="5" customHeight="1" spans="1:13">
      <c r="A5" s="66" t="e">
        <f>#REF!&amp;#REF!</f>
        <v>#REF!</v>
      </c>
      <c r="M5" s="67" t="s">
        <v>236</v>
      </c>
    </row>
    <row r="6" s="57" customFormat="1" ht="27" customHeight="1" spans="1:13">
      <c r="A6" s="68" t="s">
        <v>312</v>
      </c>
      <c r="B6" s="68" t="s">
        <v>576</v>
      </c>
      <c r="C6" s="68" t="s">
        <v>755</v>
      </c>
      <c r="D6" s="68" t="s">
        <v>578</v>
      </c>
      <c r="E6" s="68" t="s">
        <v>756</v>
      </c>
      <c r="F6" s="215" t="s">
        <v>745</v>
      </c>
      <c r="G6" s="69" t="s">
        <v>483</v>
      </c>
      <c r="H6" s="88" t="s">
        <v>580</v>
      </c>
      <c r="I6" s="70" t="s">
        <v>346</v>
      </c>
      <c r="J6" s="68" t="s">
        <v>484</v>
      </c>
      <c r="K6" s="68" t="s">
        <v>485</v>
      </c>
      <c r="L6" s="68" t="s">
        <v>555</v>
      </c>
      <c r="M6" s="68" t="s">
        <v>340</v>
      </c>
    </row>
    <row r="7" customHeight="1" spans="1:13">
      <c r="A7" s="71"/>
      <c r="B7" s="72"/>
      <c r="C7" s="72"/>
      <c r="D7" s="73"/>
      <c r="E7" s="339"/>
      <c r="F7" s="75"/>
      <c r="G7" s="74"/>
      <c r="H7" s="76"/>
      <c r="I7" s="76"/>
      <c r="J7" s="75"/>
      <c r="K7" s="75" t="str">
        <f>IF(I7=0,"",(J7-I7))</f>
        <v/>
      </c>
      <c r="L7" s="75" t="str">
        <f>IF(I7=0,"",(J7-I7)/I7*100)</f>
        <v/>
      </c>
      <c r="M7" s="72"/>
    </row>
    <row r="8" customHeight="1" spans="1:13">
      <c r="A8" s="71"/>
      <c r="B8" s="72"/>
      <c r="C8" s="72"/>
      <c r="D8" s="73"/>
      <c r="E8" s="339"/>
      <c r="F8" s="75"/>
      <c r="G8" s="74"/>
      <c r="H8" s="76"/>
      <c r="I8" s="76"/>
      <c r="J8" s="75"/>
      <c r="K8" s="75" t="str">
        <f t="shared" ref="K8:K28" si="0">IF(I8=0,"",(J8-I8))</f>
        <v/>
      </c>
      <c r="L8" s="75" t="str">
        <f t="shared" ref="L8:L28" si="1">IF(I8=0,"",(J8-I8)/I8*100)</f>
        <v/>
      </c>
      <c r="M8" s="72"/>
    </row>
    <row r="9" customHeight="1" spans="1:13">
      <c r="A9" s="71"/>
      <c r="B9" s="72"/>
      <c r="C9" s="72"/>
      <c r="D9" s="73"/>
      <c r="E9" s="339"/>
      <c r="F9" s="75"/>
      <c r="G9" s="74"/>
      <c r="H9" s="76"/>
      <c r="I9" s="76"/>
      <c r="J9" s="75"/>
      <c r="K9" s="75" t="str">
        <f t="shared" si="0"/>
        <v/>
      </c>
      <c r="L9" s="75" t="str">
        <f t="shared" si="1"/>
        <v/>
      </c>
      <c r="M9" s="72"/>
    </row>
    <row r="10" customHeight="1" spans="1:13">
      <c r="A10" s="71"/>
      <c r="B10" s="72"/>
      <c r="C10" s="72"/>
      <c r="D10" s="73"/>
      <c r="E10" s="339"/>
      <c r="F10" s="75"/>
      <c r="G10" s="74"/>
      <c r="H10" s="76"/>
      <c r="I10" s="76"/>
      <c r="J10" s="75"/>
      <c r="K10" s="75" t="str">
        <f t="shared" si="0"/>
        <v/>
      </c>
      <c r="L10" s="75" t="str">
        <f t="shared" si="1"/>
        <v/>
      </c>
      <c r="M10" s="72"/>
    </row>
    <row r="11" customHeight="1" spans="1:13">
      <c r="A11" s="71"/>
      <c r="B11" s="72"/>
      <c r="C11" s="72"/>
      <c r="D11" s="73"/>
      <c r="E11" s="339"/>
      <c r="F11" s="75"/>
      <c r="G11" s="74"/>
      <c r="H11" s="76"/>
      <c r="I11" s="76"/>
      <c r="J11" s="75"/>
      <c r="K11" s="75" t="str">
        <f t="shared" si="0"/>
        <v/>
      </c>
      <c r="L11" s="75" t="str">
        <f t="shared" si="1"/>
        <v/>
      </c>
      <c r="M11" s="72"/>
    </row>
    <row r="12" customHeight="1" spans="1:13">
      <c r="A12" s="71"/>
      <c r="B12" s="72"/>
      <c r="C12" s="72"/>
      <c r="D12" s="73"/>
      <c r="E12" s="339"/>
      <c r="F12" s="75"/>
      <c r="G12" s="74"/>
      <c r="H12" s="76"/>
      <c r="I12" s="76"/>
      <c r="J12" s="75"/>
      <c r="K12" s="75" t="str">
        <f t="shared" si="0"/>
        <v/>
      </c>
      <c r="L12" s="75" t="str">
        <f t="shared" si="1"/>
        <v/>
      </c>
      <c r="M12" s="72"/>
    </row>
    <row r="13" customHeight="1" spans="1:13">
      <c r="A13" s="71"/>
      <c r="B13" s="72"/>
      <c r="C13" s="72"/>
      <c r="D13" s="73"/>
      <c r="E13" s="339"/>
      <c r="F13" s="75"/>
      <c r="G13" s="74"/>
      <c r="H13" s="76"/>
      <c r="I13" s="76"/>
      <c r="J13" s="75"/>
      <c r="K13" s="75" t="str">
        <f t="shared" si="0"/>
        <v/>
      </c>
      <c r="L13" s="75" t="str">
        <f t="shared" si="1"/>
        <v/>
      </c>
      <c r="M13" s="72"/>
    </row>
    <row r="14" customHeight="1" spans="1:13">
      <c r="A14" s="71"/>
      <c r="B14" s="72"/>
      <c r="C14" s="72"/>
      <c r="D14" s="73"/>
      <c r="E14" s="339"/>
      <c r="F14" s="75"/>
      <c r="G14" s="74"/>
      <c r="H14" s="76"/>
      <c r="I14" s="76"/>
      <c r="J14" s="75"/>
      <c r="K14" s="75" t="str">
        <f t="shared" si="0"/>
        <v/>
      </c>
      <c r="L14" s="75" t="str">
        <f t="shared" si="1"/>
        <v/>
      </c>
      <c r="M14" s="72"/>
    </row>
    <row r="15" customHeight="1" spans="1:13">
      <c r="A15" s="71"/>
      <c r="B15" s="72"/>
      <c r="C15" s="72"/>
      <c r="D15" s="73"/>
      <c r="E15" s="339"/>
      <c r="F15" s="75"/>
      <c r="G15" s="74"/>
      <c r="H15" s="76"/>
      <c r="I15" s="76"/>
      <c r="J15" s="75"/>
      <c r="K15" s="75" t="str">
        <f t="shared" si="0"/>
        <v/>
      </c>
      <c r="L15" s="75" t="str">
        <f t="shared" si="1"/>
        <v/>
      </c>
      <c r="M15" s="72"/>
    </row>
    <row r="16" customHeight="1" spans="1:13">
      <c r="A16" s="71"/>
      <c r="B16" s="72"/>
      <c r="C16" s="72"/>
      <c r="D16" s="73"/>
      <c r="E16" s="339"/>
      <c r="F16" s="75"/>
      <c r="G16" s="74"/>
      <c r="H16" s="76"/>
      <c r="I16" s="76"/>
      <c r="J16" s="75"/>
      <c r="K16" s="75" t="str">
        <f t="shared" si="0"/>
        <v/>
      </c>
      <c r="L16" s="75" t="str">
        <f t="shared" si="1"/>
        <v/>
      </c>
      <c r="M16" s="72"/>
    </row>
    <row r="17" customHeight="1" spans="1:13">
      <c r="A17" s="71"/>
      <c r="B17" s="72"/>
      <c r="C17" s="72"/>
      <c r="D17" s="73"/>
      <c r="E17" s="339"/>
      <c r="F17" s="75"/>
      <c r="G17" s="74"/>
      <c r="H17" s="76"/>
      <c r="I17" s="76"/>
      <c r="J17" s="75"/>
      <c r="K17" s="75" t="str">
        <f t="shared" si="0"/>
        <v/>
      </c>
      <c r="L17" s="75" t="str">
        <f t="shared" si="1"/>
        <v/>
      </c>
      <c r="M17" s="72"/>
    </row>
    <row r="18" customHeight="1" spans="1:13">
      <c r="A18" s="71"/>
      <c r="B18" s="72"/>
      <c r="C18" s="72"/>
      <c r="D18" s="73"/>
      <c r="E18" s="339"/>
      <c r="F18" s="75"/>
      <c r="G18" s="74"/>
      <c r="H18" s="76"/>
      <c r="I18" s="76"/>
      <c r="J18" s="75"/>
      <c r="K18" s="75" t="str">
        <f t="shared" si="0"/>
        <v/>
      </c>
      <c r="L18" s="75" t="str">
        <f t="shared" si="1"/>
        <v/>
      </c>
      <c r="M18" s="72"/>
    </row>
    <row r="19" customHeight="1" spans="1:13">
      <c r="A19" s="71"/>
      <c r="B19" s="72"/>
      <c r="C19" s="72"/>
      <c r="D19" s="73"/>
      <c r="E19" s="339"/>
      <c r="F19" s="75"/>
      <c r="G19" s="74"/>
      <c r="H19" s="76"/>
      <c r="I19" s="76"/>
      <c r="J19" s="75"/>
      <c r="K19" s="75" t="str">
        <f t="shared" si="0"/>
        <v/>
      </c>
      <c r="L19" s="75" t="str">
        <f t="shared" si="1"/>
        <v/>
      </c>
      <c r="M19" s="72"/>
    </row>
    <row r="20" customHeight="1" spans="1:13">
      <c r="A20" s="71"/>
      <c r="B20" s="72"/>
      <c r="C20" s="72"/>
      <c r="D20" s="73"/>
      <c r="E20" s="339"/>
      <c r="F20" s="75"/>
      <c r="G20" s="74"/>
      <c r="H20" s="76"/>
      <c r="I20" s="76"/>
      <c r="J20" s="75"/>
      <c r="K20" s="75" t="str">
        <f t="shared" si="0"/>
        <v/>
      </c>
      <c r="L20" s="75" t="str">
        <f t="shared" si="1"/>
        <v/>
      </c>
      <c r="M20" s="72"/>
    </row>
    <row r="21" customHeight="1" spans="1:13">
      <c r="A21" s="71"/>
      <c r="B21" s="72"/>
      <c r="C21" s="72"/>
      <c r="D21" s="73"/>
      <c r="E21" s="339"/>
      <c r="F21" s="75"/>
      <c r="G21" s="74"/>
      <c r="H21" s="76"/>
      <c r="I21" s="76"/>
      <c r="J21" s="75"/>
      <c r="K21" s="75" t="str">
        <f t="shared" si="0"/>
        <v/>
      </c>
      <c r="L21" s="75" t="str">
        <f t="shared" si="1"/>
        <v/>
      </c>
      <c r="M21" s="72"/>
    </row>
    <row r="22" customHeight="1" spans="1:13">
      <c r="A22" s="71"/>
      <c r="B22" s="72"/>
      <c r="C22" s="72"/>
      <c r="D22" s="73"/>
      <c r="E22" s="339"/>
      <c r="F22" s="75"/>
      <c r="G22" s="74"/>
      <c r="H22" s="76"/>
      <c r="I22" s="76"/>
      <c r="J22" s="75"/>
      <c r="K22" s="75" t="str">
        <f t="shared" si="0"/>
        <v/>
      </c>
      <c r="L22" s="75" t="str">
        <f t="shared" si="1"/>
        <v/>
      </c>
      <c r="M22" s="72"/>
    </row>
    <row r="23" customHeight="1" spans="1:13">
      <c r="A23" s="71"/>
      <c r="B23" s="72"/>
      <c r="C23" s="72"/>
      <c r="D23" s="73"/>
      <c r="E23" s="339"/>
      <c r="F23" s="75"/>
      <c r="G23" s="74"/>
      <c r="H23" s="76"/>
      <c r="I23" s="76"/>
      <c r="J23" s="75"/>
      <c r="K23" s="75" t="str">
        <f t="shared" si="0"/>
        <v/>
      </c>
      <c r="L23" s="75" t="str">
        <f t="shared" si="1"/>
        <v/>
      </c>
      <c r="M23" s="72"/>
    </row>
    <row r="24" customHeight="1" spans="1:13">
      <c r="A24" s="71"/>
      <c r="B24" s="72"/>
      <c r="C24" s="72"/>
      <c r="D24" s="73"/>
      <c r="E24" s="339"/>
      <c r="F24" s="75"/>
      <c r="G24" s="74"/>
      <c r="H24" s="76"/>
      <c r="I24" s="76"/>
      <c r="J24" s="75"/>
      <c r="K24" s="75" t="str">
        <f t="shared" si="0"/>
        <v/>
      </c>
      <c r="L24" s="75" t="str">
        <f t="shared" si="1"/>
        <v/>
      </c>
      <c r="M24" s="72"/>
    </row>
    <row r="25" customHeight="1" spans="1:13">
      <c r="A25" s="71"/>
      <c r="B25" s="72"/>
      <c r="C25" s="72"/>
      <c r="D25" s="73"/>
      <c r="E25" s="339"/>
      <c r="F25" s="75"/>
      <c r="G25" s="74"/>
      <c r="H25" s="76"/>
      <c r="I25" s="76"/>
      <c r="J25" s="75"/>
      <c r="K25" s="75" t="str">
        <f t="shared" si="0"/>
        <v/>
      </c>
      <c r="L25" s="75" t="str">
        <f t="shared" si="1"/>
        <v/>
      </c>
      <c r="M25" s="72"/>
    </row>
    <row r="26" customHeight="1" spans="1:13">
      <c r="A26" s="251" t="s">
        <v>556</v>
      </c>
      <c r="B26" s="78"/>
      <c r="C26" s="71"/>
      <c r="D26" s="73"/>
      <c r="E26" s="339"/>
      <c r="F26" s="75"/>
      <c r="G26" s="74">
        <f>SUM(G7:G25)</f>
        <v>0</v>
      </c>
      <c r="H26" s="76">
        <f>SUM(H7:H25)</f>
        <v>0</v>
      </c>
      <c r="I26" s="414">
        <f>SUM(I7:I25)</f>
        <v>0</v>
      </c>
      <c r="J26" s="136">
        <f>SUM(J7:J25)</f>
        <v>0</v>
      </c>
      <c r="K26" s="75" t="str">
        <f t="shared" si="0"/>
        <v/>
      </c>
      <c r="L26" s="75" t="str">
        <f t="shared" si="1"/>
        <v/>
      </c>
      <c r="M26" s="72"/>
    </row>
    <row r="27" customHeight="1" spans="1:13">
      <c r="A27" s="77" t="s">
        <v>747</v>
      </c>
      <c r="B27" s="78"/>
      <c r="C27" s="71"/>
      <c r="D27" s="73"/>
      <c r="E27" s="339"/>
      <c r="F27" s="75"/>
      <c r="G27" s="74"/>
      <c r="H27" s="76"/>
      <c r="I27" s="76"/>
      <c r="J27" s="75"/>
      <c r="K27" s="75" t="str">
        <f t="shared" si="0"/>
        <v/>
      </c>
      <c r="L27" s="75" t="str">
        <f t="shared" si="1"/>
        <v/>
      </c>
      <c r="M27" s="72"/>
    </row>
    <row r="28" customHeight="1" spans="1:13">
      <c r="A28" s="77" t="s">
        <v>632</v>
      </c>
      <c r="B28" s="88"/>
      <c r="C28" s="71"/>
      <c r="D28" s="73"/>
      <c r="E28" s="339"/>
      <c r="F28" s="75"/>
      <c r="G28" s="74">
        <f>G26-G27</f>
        <v>0</v>
      </c>
      <c r="H28" s="76">
        <f>H26-H27</f>
        <v>0</v>
      </c>
      <c r="I28" s="414">
        <f>I26-I27</f>
        <v>0</v>
      </c>
      <c r="J28" s="136">
        <f>J26-J27</f>
        <v>0</v>
      </c>
      <c r="K28" s="75" t="str">
        <f t="shared" si="0"/>
        <v/>
      </c>
      <c r="L28" s="75" t="str">
        <f t="shared" si="1"/>
        <v/>
      </c>
      <c r="M28" s="72"/>
    </row>
    <row r="29" customHeight="1" spans="1:9">
      <c r="A29" s="79" t="e">
        <f>#REF!&amp;#REF!</f>
        <v>#REF!</v>
      </c>
      <c r="I29" s="66" t="e">
        <f>"评估人员："&amp;#REF!</f>
        <v>#REF!</v>
      </c>
    </row>
    <row r="30" customHeight="1" spans="1:1">
      <c r="A30" s="79" t="e">
        <f>CONCATENATE(#REF!,#REF!,#REF!,#REF!,#REF!,#REF!,#REF!)</f>
        <v>#REF!</v>
      </c>
    </row>
  </sheetData>
  <mergeCells count="5">
    <mergeCell ref="A2:M2"/>
    <mergeCell ref="A3:M3"/>
    <mergeCell ref="A26:B26"/>
    <mergeCell ref="A27:B27"/>
    <mergeCell ref="A28:B28"/>
  </mergeCells>
  <hyperlinks>
    <hyperlink ref="A1" location="索引目录!E30" display="返回索引页"/>
    <hyperlink ref="B1" location="'4-1可供出售金融资产汇总'!B8" display="返回"/>
  </hyperlinks>
  <printOptions horizontalCentered="1"/>
  <pageMargins left="0.354330708661417" right="0.354330708661417" top="0.905511811023622" bottom="0.826771653543307" header="1.22047244094488" footer="0.511811023622047"/>
  <pageSetup paperSize="9" scale="86"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workbookViewId="0">
      <selection activeCell="D56" sqref="D56"/>
    </sheetView>
  </sheetViews>
  <sheetFormatPr defaultColWidth="9" defaultRowHeight="15.75" customHeight="1"/>
  <cols>
    <col min="1" max="1" width="4.375" style="21" customWidth="1"/>
    <col min="2" max="2" width="23.625" style="21" customWidth="1"/>
    <col min="3" max="3" width="8.5" style="21" customWidth="1"/>
    <col min="4" max="4" width="10.25" style="21" customWidth="1"/>
    <col min="5" max="5" width="10.875" style="21" customWidth="1"/>
    <col min="6" max="6" width="9.375" style="21" customWidth="1"/>
    <col min="7" max="7" width="15" style="21" hidden="1" customWidth="1" outlineLevel="1"/>
    <col min="8" max="8" width="15" style="21" customWidth="1" collapsed="1"/>
    <col min="9" max="9" width="17.125" style="21" customWidth="1"/>
    <col min="10" max="10" width="15" style="21" customWidth="1"/>
    <col min="11" max="11" width="11.125" style="21" customWidth="1"/>
    <col min="12" max="12" width="10.625" style="21" customWidth="1"/>
    <col min="13" max="16384" width="9" style="21"/>
  </cols>
  <sheetData>
    <row r="1" spans="1:12">
      <c r="A1" s="58" t="s">
        <v>207</v>
      </c>
      <c r="B1" s="59" t="s">
        <v>479</v>
      </c>
      <c r="C1" s="60"/>
      <c r="D1" s="60"/>
      <c r="E1" s="60"/>
      <c r="F1" s="60"/>
      <c r="G1" s="60"/>
      <c r="H1" s="60"/>
      <c r="I1" s="60"/>
      <c r="J1" s="60"/>
      <c r="K1" s="60"/>
      <c r="L1" s="60"/>
    </row>
    <row r="2" s="56" customFormat="1" ht="30" customHeight="1" spans="1:12">
      <c r="A2" s="61" t="s">
        <v>757</v>
      </c>
      <c r="B2" s="62"/>
      <c r="C2" s="62"/>
      <c r="D2" s="62"/>
      <c r="E2" s="62"/>
      <c r="F2" s="62"/>
      <c r="G2" s="62"/>
      <c r="H2" s="62"/>
      <c r="I2" s="62"/>
      <c r="J2" s="62"/>
      <c r="K2" s="62"/>
      <c r="L2" s="62"/>
    </row>
    <row r="3" ht="14.1" customHeight="1" spans="1:13">
      <c r="A3" s="63" t="e">
        <f>CONCATENATE(#REF!,#REF!,#REF!,#REF!,#REF!,#REF!,#REF!)</f>
        <v>#REF!</v>
      </c>
      <c r="B3" s="63"/>
      <c r="C3" s="63"/>
      <c r="D3" s="63"/>
      <c r="E3" s="63"/>
      <c r="F3" s="63"/>
      <c r="G3" s="63"/>
      <c r="H3" s="63"/>
      <c r="I3" s="63"/>
      <c r="J3" s="64"/>
      <c r="K3" s="64"/>
      <c r="L3" s="64"/>
      <c r="M3" s="64"/>
    </row>
    <row r="4" ht="14.1" customHeight="1" spans="1:13">
      <c r="A4" s="63"/>
      <c r="B4" s="63"/>
      <c r="C4" s="63"/>
      <c r="D4" s="63"/>
      <c r="E4" s="63"/>
      <c r="F4" s="63"/>
      <c r="G4" s="63"/>
      <c r="H4" s="63"/>
      <c r="I4" s="63"/>
      <c r="J4" s="64"/>
      <c r="K4" s="64"/>
      <c r="L4" s="65" t="s">
        <v>758</v>
      </c>
      <c r="M4" s="64"/>
    </row>
    <row r="5" customHeight="1" spans="1:12">
      <c r="A5" s="66" t="e">
        <f>#REF!&amp;#REF!</f>
        <v>#REF!</v>
      </c>
      <c r="L5" s="67" t="s">
        <v>236</v>
      </c>
    </row>
    <row r="6" s="57" customFormat="1" customHeight="1" spans="1:12">
      <c r="A6" s="68" t="s">
        <v>312</v>
      </c>
      <c r="B6" s="68" t="s">
        <v>576</v>
      </c>
      <c r="C6" s="68" t="s">
        <v>759</v>
      </c>
      <c r="D6" s="68" t="s">
        <v>578</v>
      </c>
      <c r="E6" s="68" t="s">
        <v>751</v>
      </c>
      <c r="F6" s="68" t="s">
        <v>588</v>
      </c>
      <c r="G6" s="69" t="s">
        <v>483</v>
      </c>
      <c r="H6" s="88" t="s">
        <v>760</v>
      </c>
      <c r="I6" s="70" t="s">
        <v>346</v>
      </c>
      <c r="J6" s="68" t="s">
        <v>484</v>
      </c>
      <c r="K6" s="68" t="s">
        <v>555</v>
      </c>
      <c r="L6" s="68" t="s">
        <v>340</v>
      </c>
    </row>
    <row r="7" customHeight="1" spans="1:12">
      <c r="A7" s="71"/>
      <c r="B7" s="72"/>
      <c r="C7" s="72"/>
      <c r="D7" s="73"/>
      <c r="E7" s="73"/>
      <c r="F7" s="71"/>
      <c r="G7" s="74"/>
      <c r="H7" s="76"/>
      <c r="I7" s="76"/>
      <c r="J7" s="75"/>
      <c r="K7" s="75" t="str">
        <f>IF(I7=0,"",(J7-I7)/I7*100)</f>
        <v/>
      </c>
      <c r="L7" s="72"/>
    </row>
    <row r="8" customHeight="1" spans="1:12">
      <c r="A8" s="71"/>
      <c r="B8" s="72"/>
      <c r="C8" s="72"/>
      <c r="D8" s="73"/>
      <c r="E8" s="73"/>
      <c r="F8" s="71"/>
      <c r="G8" s="74"/>
      <c r="H8" s="76"/>
      <c r="I8" s="76"/>
      <c r="J8" s="75"/>
      <c r="K8" s="75" t="str">
        <f t="shared" ref="K8:K28" si="0">IF(I8=0,"",(J8-I8)/I8*100)</f>
        <v/>
      </c>
      <c r="L8" s="72"/>
    </row>
    <row r="9" customHeight="1" spans="1:12">
      <c r="A9" s="71"/>
      <c r="B9" s="72"/>
      <c r="C9" s="72"/>
      <c r="D9" s="73"/>
      <c r="E9" s="73"/>
      <c r="F9" s="71"/>
      <c r="G9" s="74"/>
      <c r="H9" s="76"/>
      <c r="I9" s="76"/>
      <c r="J9" s="75"/>
      <c r="K9" s="75" t="str">
        <f t="shared" si="0"/>
        <v/>
      </c>
      <c r="L9" s="72"/>
    </row>
    <row r="10" customHeight="1" spans="1:12">
      <c r="A10" s="71"/>
      <c r="B10" s="72"/>
      <c r="C10" s="72"/>
      <c r="D10" s="73"/>
      <c r="E10" s="73"/>
      <c r="F10" s="71"/>
      <c r="G10" s="74"/>
      <c r="H10" s="76"/>
      <c r="I10" s="76"/>
      <c r="J10" s="75"/>
      <c r="K10" s="75" t="str">
        <f t="shared" si="0"/>
        <v/>
      </c>
      <c r="L10" s="72"/>
    </row>
    <row r="11" customHeight="1" spans="1:12">
      <c r="A11" s="71"/>
      <c r="B11" s="72"/>
      <c r="C11" s="72"/>
      <c r="D11" s="73"/>
      <c r="E11" s="73"/>
      <c r="F11" s="71"/>
      <c r="G11" s="74"/>
      <c r="H11" s="76"/>
      <c r="I11" s="76"/>
      <c r="J11" s="75"/>
      <c r="K11" s="75" t="str">
        <f t="shared" si="0"/>
        <v/>
      </c>
      <c r="L11" s="72"/>
    </row>
    <row r="12" customHeight="1" spans="1:12">
      <c r="A12" s="71"/>
      <c r="B12" s="72"/>
      <c r="C12" s="72"/>
      <c r="D12" s="73"/>
      <c r="E12" s="73"/>
      <c r="F12" s="71"/>
      <c r="G12" s="74"/>
      <c r="H12" s="76"/>
      <c r="I12" s="76"/>
      <c r="J12" s="75"/>
      <c r="K12" s="75" t="str">
        <f t="shared" si="0"/>
        <v/>
      </c>
      <c r="L12" s="72"/>
    </row>
    <row r="13" customHeight="1" spans="1:12">
      <c r="A13" s="71"/>
      <c r="B13" s="72"/>
      <c r="C13" s="72"/>
      <c r="D13" s="73"/>
      <c r="E13" s="73"/>
      <c r="F13" s="71"/>
      <c r="G13" s="74"/>
      <c r="H13" s="76"/>
      <c r="I13" s="76"/>
      <c r="J13" s="75"/>
      <c r="K13" s="75" t="str">
        <f t="shared" si="0"/>
        <v/>
      </c>
      <c r="L13" s="72"/>
    </row>
    <row r="14" customHeight="1" spans="1:12">
      <c r="A14" s="71"/>
      <c r="B14" s="72"/>
      <c r="C14" s="72"/>
      <c r="D14" s="73"/>
      <c r="E14" s="73"/>
      <c r="F14" s="71"/>
      <c r="G14" s="74"/>
      <c r="H14" s="76"/>
      <c r="I14" s="76"/>
      <c r="J14" s="75"/>
      <c r="K14" s="75" t="str">
        <f t="shared" si="0"/>
        <v/>
      </c>
      <c r="L14" s="72"/>
    </row>
    <row r="15" customHeight="1" spans="1:12">
      <c r="A15" s="71"/>
      <c r="B15" s="72"/>
      <c r="C15" s="72"/>
      <c r="D15" s="73"/>
      <c r="E15" s="73"/>
      <c r="F15" s="71"/>
      <c r="G15" s="74"/>
      <c r="H15" s="76"/>
      <c r="I15" s="76"/>
      <c r="J15" s="75"/>
      <c r="K15" s="75" t="str">
        <f t="shared" si="0"/>
        <v/>
      </c>
      <c r="L15" s="72"/>
    </row>
    <row r="16" customHeight="1" spans="1:12">
      <c r="A16" s="71"/>
      <c r="B16" s="72"/>
      <c r="C16" s="72"/>
      <c r="D16" s="73"/>
      <c r="E16" s="73"/>
      <c r="F16" s="71"/>
      <c r="G16" s="74"/>
      <c r="H16" s="76"/>
      <c r="I16" s="76"/>
      <c r="J16" s="75"/>
      <c r="K16" s="75" t="str">
        <f t="shared" si="0"/>
        <v/>
      </c>
      <c r="L16" s="72"/>
    </row>
    <row r="17" customHeight="1" spans="1:12">
      <c r="A17" s="71"/>
      <c r="B17" s="72"/>
      <c r="C17" s="72"/>
      <c r="D17" s="73"/>
      <c r="E17" s="73"/>
      <c r="F17" s="71"/>
      <c r="G17" s="74"/>
      <c r="H17" s="76"/>
      <c r="I17" s="76"/>
      <c r="J17" s="75"/>
      <c r="K17" s="75" t="str">
        <f t="shared" si="0"/>
        <v/>
      </c>
      <c r="L17" s="72"/>
    </row>
    <row r="18" customHeight="1" spans="1:12">
      <c r="A18" s="71"/>
      <c r="B18" s="72"/>
      <c r="C18" s="72"/>
      <c r="D18" s="73"/>
      <c r="E18" s="73"/>
      <c r="F18" s="71"/>
      <c r="G18" s="74"/>
      <c r="H18" s="76"/>
      <c r="I18" s="76"/>
      <c r="J18" s="75"/>
      <c r="K18" s="75" t="str">
        <f t="shared" si="0"/>
        <v/>
      </c>
      <c r="L18" s="72"/>
    </row>
    <row r="19" customHeight="1" spans="1:12">
      <c r="A19" s="71"/>
      <c r="B19" s="72"/>
      <c r="C19" s="72"/>
      <c r="D19" s="73"/>
      <c r="E19" s="73"/>
      <c r="F19" s="71"/>
      <c r="G19" s="74"/>
      <c r="H19" s="76"/>
      <c r="I19" s="76"/>
      <c r="J19" s="75"/>
      <c r="K19" s="75" t="str">
        <f t="shared" si="0"/>
        <v/>
      </c>
      <c r="L19" s="72"/>
    </row>
    <row r="20" customHeight="1" spans="1:12">
      <c r="A20" s="71"/>
      <c r="B20" s="72"/>
      <c r="C20" s="72"/>
      <c r="D20" s="73"/>
      <c r="E20" s="73"/>
      <c r="F20" s="71"/>
      <c r="G20" s="74"/>
      <c r="H20" s="76"/>
      <c r="I20" s="76"/>
      <c r="J20" s="75"/>
      <c r="K20" s="75" t="str">
        <f t="shared" si="0"/>
        <v/>
      </c>
      <c r="L20" s="72"/>
    </row>
    <row r="21" customHeight="1" spans="1:12">
      <c r="A21" s="71"/>
      <c r="B21" s="72"/>
      <c r="C21" s="72"/>
      <c r="D21" s="73"/>
      <c r="E21" s="73"/>
      <c r="F21" s="71"/>
      <c r="G21" s="74"/>
      <c r="H21" s="76"/>
      <c r="I21" s="76"/>
      <c r="J21" s="75"/>
      <c r="K21" s="75" t="str">
        <f t="shared" si="0"/>
        <v/>
      </c>
      <c r="L21" s="72"/>
    </row>
    <row r="22" customHeight="1" spans="1:12">
      <c r="A22" s="71"/>
      <c r="B22" s="72"/>
      <c r="C22" s="72"/>
      <c r="D22" s="73"/>
      <c r="E22" s="73"/>
      <c r="F22" s="71"/>
      <c r="G22" s="74"/>
      <c r="H22" s="76"/>
      <c r="I22" s="76"/>
      <c r="J22" s="75"/>
      <c r="K22" s="75" t="str">
        <f t="shared" si="0"/>
        <v/>
      </c>
      <c r="L22" s="72"/>
    </row>
    <row r="23" customHeight="1" spans="1:12">
      <c r="A23" s="71"/>
      <c r="B23" s="72"/>
      <c r="C23" s="72"/>
      <c r="D23" s="73"/>
      <c r="E23" s="73"/>
      <c r="F23" s="71"/>
      <c r="G23" s="74"/>
      <c r="H23" s="76"/>
      <c r="I23" s="76"/>
      <c r="J23" s="75"/>
      <c r="K23" s="75" t="str">
        <f t="shared" si="0"/>
        <v/>
      </c>
      <c r="L23" s="72"/>
    </row>
    <row r="24" customHeight="1" spans="1:12">
      <c r="A24" s="71"/>
      <c r="B24" s="72"/>
      <c r="C24" s="72"/>
      <c r="D24" s="73"/>
      <c r="E24" s="73"/>
      <c r="F24" s="71"/>
      <c r="G24" s="74"/>
      <c r="H24" s="76"/>
      <c r="I24" s="76"/>
      <c r="J24" s="75"/>
      <c r="K24" s="75" t="str">
        <f t="shared" si="0"/>
        <v/>
      </c>
      <c r="L24" s="72"/>
    </row>
    <row r="25" customHeight="1" spans="1:12">
      <c r="A25" s="71"/>
      <c r="B25" s="72"/>
      <c r="C25" s="72"/>
      <c r="D25" s="73"/>
      <c r="E25" s="73"/>
      <c r="F25" s="71"/>
      <c r="G25" s="74"/>
      <c r="H25" s="76"/>
      <c r="I25" s="76"/>
      <c r="J25" s="75"/>
      <c r="K25" s="75" t="str">
        <f t="shared" si="0"/>
        <v/>
      </c>
      <c r="L25" s="72"/>
    </row>
    <row r="26" customHeight="1" spans="1:12">
      <c r="A26" s="77" t="s">
        <v>632</v>
      </c>
      <c r="B26" s="88"/>
      <c r="C26" s="71"/>
      <c r="D26" s="73"/>
      <c r="E26" s="73"/>
      <c r="F26" s="71"/>
      <c r="G26" s="74">
        <f>SUM(G7:G25)</f>
        <v>0</v>
      </c>
      <c r="H26" s="414">
        <f>SUM(H7:H25)</f>
        <v>0</v>
      </c>
      <c r="I26" s="136">
        <f>SUM(I7:I25)</f>
        <v>0</v>
      </c>
      <c r="J26" s="136">
        <f>SUM(J7:J25)</f>
        <v>0</v>
      </c>
      <c r="K26" s="75" t="str">
        <f t="shared" si="0"/>
        <v/>
      </c>
      <c r="L26" s="72"/>
    </row>
    <row r="27" customHeight="1" spans="1:12">
      <c r="A27" s="77" t="s">
        <v>761</v>
      </c>
      <c r="B27" s="78"/>
      <c r="C27" s="71"/>
      <c r="D27" s="73"/>
      <c r="E27" s="73"/>
      <c r="F27" s="71"/>
      <c r="G27" s="74"/>
      <c r="H27" s="76"/>
      <c r="I27" s="76"/>
      <c r="J27" s="75">
        <v>0</v>
      </c>
      <c r="K27" s="75" t="str">
        <f t="shared" si="0"/>
        <v/>
      </c>
      <c r="L27" s="72"/>
    </row>
    <row r="28" customHeight="1" spans="1:12">
      <c r="A28" s="77" t="s">
        <v>762</v>
      </c>
      <c r="B28" s="88"/>
      <c r="C28" s="71"/>
      <c r="D28" s="73"/>
      <c r="E28" s="73"/>
      <c r="F28" s="71"/>
      <c r="G28" s="74">
        <f>G26-G27</f>
        <v>0</v>
      </c>
      <c r="H28" s="414">
        <f>H26-H27</f>
        <v>0</v>
      </c>
      <c r="I28" s="136">
        <f>I26-I27</f>
        <v>0</v>
      </c>
      <c r="J28" s="136">
        <f>J26-J27</f>
        <v>0</v>
      </c>
      <c r="K28" s="75" t="str">
        <f t="shared" si="0"/>
        <v/>
      </c>
      <c r="L28" s="72"/>
    </row>
    <row r="29" customHeight="1" spans="1:9">
      <c r="A29" s="79" t="e">
        <f>#REF!&amp;#REF!</f>
        <v>#REF!</v>
      </c>
      <c r="I29" s="66" t="e">
        <f>"评估人员："&amp;#REF!</f>
        <v>#REF!</v>
      </c>
    </row>
    <row r="30" customHeight="1" spans="1:1">
      <c r="A30" s="79" t="e">
        <f>CONCATENATE(#REF!,#REF!,#REF!,#REF!,#REF!,#REF!,#REF!)</f>
        <v>#REF!</v>
      </c>
    </row>
  </sheetData>
  <mergeCells count="5">
    <mergeCell ref="A2:L2"/>
    <mergeCell ref="A3:L3"/>
    <mergeCell ref="A26:B26"/>
    <mergeCell ref="A27:B27"/>
    <mergeCell ref="A28:B28"/>
  </mergeCells>
  <hyperlinks>
    <hyperlink ref="A1" location="索引目录!D31" display="返回索引页"/>
    <hyperlink ref="B1" location="'4-非流动资产汇总'!B8" display="返回"/>
  </hyperlinks>
  <printOptions horizontalCentered="1"/>
  <pageMargins left="0.354330708661417" right="0.354330708661417" top="0.905511811023622" bottom="0.826771653543307" header="1.22047244094488" footer="0.511811023622047"/>
  <pageSetup paperSize="9" scale="87" fitToHeight="0" orientation="landscape"/>
  <headerFooter alignWithMargins="0">
    <oddHeader>&amp;R&amp;"宋体,常规"&amp;10共&amp;"Times New Roman,常规"&amp;N&amp;"宋体,常规"页第&amp;"Times New Roman,常规"&amp;P&amp;"宋体,常规"页</oddHead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workbookViewId="0">
      <selection activeCell="D56" sqref="D56"/>
    </sheetView>
  </sheetViews>
  <sheetFormatPr defaultColWidth="9" defaultRowHeight="15.75" customHeight="1"/>
  <cols>
    <col min="1" max="1" width="5.25" style="21" customWidth="1"/>
    <col min="2" max="2" width="28" style="21" customWidth="1"/>
    <col min="3" max="3" width="17.25" style="21" customWidth="1"/>
    <col min="4" max="4" width="11.5" style="21" customWidth="1"/>
    <col min="5" max="5" width="13.125" style="21" hidden="1" customWidth="1" outlineLevel="1"/>
    <col min="6" max="6" width="17.875" style="126" customWidth="1" collapsed="1"/>
    <col min="7" max="7" width="17" style="21" customWidth="1"/>
    <col min="8" max="8" width="12.5" style="21" customWidth="1"/>
    <col min="9" max="9" width="10.375" style="21" customWidth="1"/>
    <col min="10" max="10" width="12.5" style="21" customWidth="1"/>
    <col min="11" max="16384" width="9" style="21"/>
  </cols>
  <sheetData>
    <row r="1" spans="1:10">
      <c r="A1" s="58" t="s">
        <v>207</v>
      </c>
      <c r="B1" s="59" t="s">
        <v>603</v>
      </c>
      <c r="C1" s="60"/>
      <c r="D1" s="60"/>
      <c r="E1" s="60"/>
      <c r="F1" s="60"/>
      <c r="G1" s="60"/>
      <c r="H1" s="60"/>
      <c r="I1" s="60"/>
      <c r="J1" s="60"/>
    </row>
    <row r="2" s="56" customFormat="1" ht="30" customHeight="1" spans="1:10">
      <c r="A2" s="61" t="s">
        <v>763</v>
      </c>
      <c r="B2" s="62"/>
      <c r="C2" s="62"/>
      <c r="D2" s="62"/>
      <c r="E2" s="62"/>
      <c r="F2" s="62"/>
      <c r="G2" s="62"/>
      <c r="H2" s="62"/>
      <c r="I2" s="62"/>
      <c r="J2" s="62"/>
    </row>
    <row r="3" ht="14.1" customHeight="1" spans="1:10">
      <c r="A3" s="63" t="e">
        <f>CONCATENATE(#REF!,#REF!,#REF!,#REF!,#REF!,#REF!,#REF!)</f>
        <v>#REF!</v>
      </c>
      <c r="B3" s="63"/>
      <c r="C3" s="63"/>
      <c r="D3" s="63"/>
      <c r="E3" s="63"/>
      <c r="F3" s="64"/>
      <c r="G3" s="64"/>
      <c r="H3" s="64"/>
      <c r="I3" s="64"/>
      <c r="J3" s="64"/>
    </row>
    <row r="4" ht="14.1" customHeight="1" spans="1:10">
      <c r="A4" s="63"/>
      <c r="B4" s="63"/>
      <c r="C4" s="63"/>
      <c r="D4" s="63"/>
      <c r="E4" s="63"/>
      <c r="F4" s="64"/>
      <c r="G4" s="64"/>
      <c r="H4" s="64"/>
      <c r="I4" s="64"/>
      <c r="J4" s="65" t="s">
        <v>758</v>
      </c>
    </row>
    <row r="5" customHeight="1" spans="1:10">
      <c r="A5" s="66" t="e">
        <f>#REF!&amp;#REF!</f>
        <v>#REF!</v>
      </c>
      <c r="F5" s="412"/>
      <c r="J5" s="67" t="s">
        <v>236</v>
      </c>
    </row>
    <row r="6" s="57" customFormat="1" customHeight="1" spans="1:10">
      <c r="A6" s="68" t="s">
        <v>312</v>
      </c>
      <c r="B6" s="68" t="s">
        <v>607</v>
      </c>
      <c r="C6" s="68" t="s">
        <v>608</v>
      </c>
      <c r="D6" s="68" t="s">
        <v>609</v>
      </c>
      <c r="E6" s="69" t="s">
        <v>483</v>
      </c>
      <c r="F6" s="88" t="s">
        <v>346</v>
      </c>
      <c r="G6" s="68" t="s">
        <v>484</v>
      </c>
      <c r="H6" s="68" t="s">
        <v>485</v>
      </c>
      <c r="I6" s="68" t="s">
        <v>555</v>
      </c>
      <c r="J6" s="68" t="s">
        <v>340</v>
      </c>
    </row>
    <row r="7" customHeight="1" spans="1:10">
      <c r="A7" s="413"/>
      <c r="B7" s="72"/>
      <c r="C7" s="72"/>
      <c r="D7" s="73"/>
      <c r="E7" s="74"/>
      <c r="F7" s="145"/>
      <c r="G7" s="75"/>
      <c r="H7" s="75" t="str">
        <f>IF(F7=0,"",(G7-F7))</f>
        <v/>
      </c>
      <c r="I7" s="75" t="str">
        <f>IF(F7=0,"",(G7-F7)/F7*100)</f>
        <v/>
      </c>
      <c r="J7" s="72"/>
    </row>
    <row r="8" customHeight="1" spans="1:10">
      <c r="A8" s="71"/>
      <c r="B8" s="72"/>
      <c r="C8" s="72"/>
      <c r="D8" s="73"/>
      <c r="E8" s="74"/>
      <c r="F8" s="145"/>
      <c r="G8" s="75"/>
      <c r="H8" s="75" t="str">
        <f t="shared" ref="H8:H27" si="0">IF(F8=0,"",(G8-F8))</f>
        <v/>
      </c>
      <c r="I8" s="75" t="str">
        <f t="shared" ref="I8:I27" si="1">IF(F8=0,"",(G8-F8)/F8*100)</f>
        <v/>
      </c>
      <c r="J8" s="72"/>
    </row>
    <row r="9" customHeight="1" spans="1:10">
      <c r="A9" s="71"/>
      <c r="B9" s="72"/>
      <c r="C9" s="72"/>
      <c r="D9" s="73"/>
      <c r="E9" s="74"/>
      <c r="F9" s="145"/>
      <c r="G9" s="75"/>
      <c r="H9" s="75" t="str">
        <f t="shared" si="0"/>
        <v/>
      </c>
      <c r="I9" s="75" t="str">
        <f t="shared" si="1"/>
        <v/>
      </c>
      <c r="J9" s="72"/>
    </row>
    <row r="10" customHeight="1" spans="1:10">
      <c r="A10" s="71"/>
      <c r="B10" s="72"/>
      <c r="C10" s="72"/>
      <c r="D10" s="73"/>
      <c r="E10" s="74"/>
      <c r="F10" s="145"/>
      <c r="G10" s="75"/>
      <c r="H10" s="75" t="str">
        <f t="shared" si="0"/>
        <v/>
      </c>
      <c r="I10" s="75" t="str">
        <f t="shared" si="1"/>
        <v/>
      </c>
      <c r="J10" s="72"/>
    </row>
    <row r="11" customHeight="1" spans="1:10">
      <c r="A11" s="71"/>
      <c r="B11" s="72"/>
      <c r="C11" s="72"/>
      <c r="D11" s="73"/>
      <c r="E11" s="74"/>
      <c r="F11" s="145"/>
      <c r="G11" s="75"/>
      <c r="H11" s="75" t="str">
        <f t="shared" si="0"/>
        <v/>
      </c>
      <c r="I11" s="75" t="str">
        <f t="shared" si="1"/>
        <v/>
      </c>
      <c r="J11" s="72"/>
    </row>
    <row r="12" customHeight="1" spans="1:10">
      <c r="A12" s="71"/>
      <c r="B12" s="72"/>
      <c r="C12" s="72"/>
      <c r="D12" s="73"/>
      <c r="E12" s="74"/>
      <c r="F12" s="145"/>
      <c r="G12" s="75"/>
      <c r="H12" s="75" t="str">
        <f t="shared" si="0"/>
        <v/>
      </c>
      <c r="I12" s="75" t="str">
        <f t="shared" si="1"/>
        <v/>
      </c>
      <c r="J12" s="72"/>
    </row>
    <row r="13" customHeight="1" spans="1:10">
      <c r="A13" s="71"/>
      <c r="B13" s="72"/>
      <c r="C13" s="72"/>
      <c r="D13" s="73"/>
      <c r="E13" s="74"/>
      <c r="F13" s="145"/>
      <c r="G13" s="75"/>
      <c r="H13" s="75" t="str">
        <f t="shared" si="0"/>
        <v/>
      </c>
      <c r="I13" s="75" t="str">
        <f t="shared" si="1"/>
        <v/>
      </c>
      <c r="J13" s="72"/>
    </row>
    <row r="14" customHeight="1" spans="1:10">
      <c r="A14" s="71"/>
      <c r="B14" s="72"/>
      <c r="C14" s="72"/>
      <c r="D14" s="73"/>
      <c r="E14" s="74"/>
      <c r="F14" s="145"/>
      <c r="G14" s="75"/>
      <c r="H14" s="75" t="str">
        <f t="shared" si="0"/>
        <v/>
      </c>
      <c r="I14" s="75" t="str">
        <f t="shared" si="1"/>
        <v/>
      </c>
      <c r="J14" s="72"/>
    </row>
    <row r="15" customHeight="1" spans="1:10">
      <c r="A15" s="71"/>
      <c r="B15" s="72"/>
      <c r="C15" s="72"/>
      <c r="D15" s="73"/>
      <c r="E15" s="74"/>
      <c r="F15" s="145"/>
      <c r="G15" s="75"/>
      <c r="H15" s="75" t="str">
        <f t="shared" si="0"/>
        <v/>
      </c>
      <c r="I15" s="75" t="str">
        <f t="shared" si="1"/>
        <v/>
      </c>
      <c r="J15" s="72"/>
    </row>
    <row r="16" customHeight="1" spans="1:10">
      <c r="A16" s="71"/>
      <c r="B16" s="72"/>
      <c r="C16" s="72"/>
      <c r="D16" s="73"/>
      <c r="E16" s="74"/>
      <c r="F16" s="145"/>
      <c r="G16" s="75"/>
      <c r="H16" s="75" t="str">
        <f t="shared" si="0"/>
        <v/>
      </c>
      <c r="I16" s="75" t="str">
        <f t="shared" si="1"/>
        <v/>
      </c>
      <c r="J16" s="72"/>
    </row>
    <row r="17" customHeight="1" spans="1:10">
      <c r="A17" s="71"/>
      <c r="B17" s="72"/>
      <c r="C17" s="72"/>
      <c r="D17" s="73"/>
      <c r="E17" s="74"/>
      <c r="F17" s="145"/>
      <c r="G17" s="75"/>
      <c r="H17" s="75" t="str">
        <f t="shared" si="0"/>
        <v/>
      </c>
      <c r="I17" s="75" t="str">
        <f t="shared" si="1"/>
        <v/>
      </c>
      <c r="J17" s="72"/>
    </row>
    <row r="18" customHeight="1" spans="1:10">
      <c r="A18" s="71"/>
      <c r="B18" s="72"/>
      <c r="C18" s="72"/>
      <c r="D18" s="73"/>
      <c r="E18" s="74"/>
      <c r="F18" s="145"/>
      <c r="G18" s="75"/>
      <c r="H18" s="75" t="str">
        <f t="shared" si="0"/>
        <v/>
      </c>
      <c r="I18" s="75" t="str">
        <f t="shared" si="1"/>
        <v/>
      </c>
      <c r="J18" s="72"/>
    </row>
    <row r="19" customHeight="1" spans="1:10">
      <c r="A19" s="71"/>
      <c r="B19" s="72"/>
      <c r="C19" s="72"/>
      <c r="D19" s="73"/>
      <c r="E19" s="74"/>
      <c r="F19" s="145"/>
      <c r="G19" s="75"/>
      <c r="H19" s="75" t="str">
        <f t="shared" si="0"/>
        <v/>
      </c>
      <c r="I19" s="75" t="str">
        <f t="shared" si="1"/>
        <v/>
      </c>
      <c r="J19" s="72"/>
    </row>
    <row r="20" customHeight="1" spans="1:10">
      <c r="A20" s="71"/>
      <c r="B20" s="72"/>
      <c r="C20" s="72"/>
      <c r="D20" s="73"/>
      <c r="E20" s="74"/>
      <c r="F20" s="145"/>
      <c r="G20" s="75"/>
      <c r="H20" s="75" t="str">
        <f t="shared" si="0"/>
        <v/>
      </c>
      <c r="I20" s="75" t="str">
        <f t="shared" si="1"/>
        <v/>
      </c>
      <c r="J20" s="72"/>
    </row>
    <row r="21" customHeight="1" spans="1:10">
      <c r="A21" s="71"/>
      <c r="B21" s="72"/>
      <c r="C21" s="72"/>
      <c r="D21" s="73"/>
      <c r="E21" s="74"/>
      <c r="F21" s="145"/>
      <c r="G21" s="75"/>
      <c r="H21" s="75" t="str">
        <f t="shared" si="0"/>
        <v/>
      </c>
      <c r="I21" s="75" t="str">
        <f t="shared" si="1"/>
        <v/>
      </c>
      <c r="J21" s="72"/>
    </row>
    <row r="22" customHeight="1" spans="1:10">
      <c r="A22" s="71"/>
      <c r="B22" s="72"/>
      <c r="C22" s="72"/>
      <c r="D22" s="73"/>
      <c r="E22" s="74"/>
      <c r="F22" s="145"/>
      <c r="G22" s="75"/>
      <c r="H22" s="75" t="str">
        <f t="shared" si="0"/>
        <v/>
      </c>
      <c r="I22" s="75" t="str">
        <f t="shared" si="1"/>
        <v/>
      </c>
      <c r="J22" s="72"/>
    </row>
    <row r="23" customHeight="1" spans="1:10">
      <c r="A23" s="71"/>
      <c r="B23" s="72"/>
      <c r="C23" s="72"/>
      <c r="D23" s="73"/>
      <c r="E23" s="74"/>
      <c r="F23" s="145"/>
      <c r="G23" s="75"/>
      <c r="H23" s="75" t="str">
        <f t="shared" si="0"/>
        <v/>
      </c>
      <c r="I23" s="75" t="str">
        <f t="shared" si="1"/>
        <v/>
      </c>
      <c r="J23" s="72"/>
    </row>
    <row r="24" customHeight="1" spans="1:10">
      <c r="A24" s="71"/>
      <c r="B24" s="72"/>
      <c r="C24" s="72"/>
      <c r="D24" s="409"/>
      <c r="E24" s="74"/>
      <c r="F24" s="145"/>
      <c r="G24" s="75"/>
      <c r="H24" s="75" t="str">
        <f t="shared" si="0"/>
        <v/>
      </c>
      <c r="I24" s="75" t="str">
        <f t="shared" si="1"/>
        <v/>
      </c>
      <c r="J24" s="72"/>
    </row>
    <row r="25" customHeight="1" spans="1:10">
      <c r="A25" s="77" t="s">
        <v>632</v>
      </c>
      <c r="B25" s="88"/>
      <c r="C25" s="71"/>
      <c r="D25" s="409"/>
      <c r="E25" s="74">
        <f>SUM(E7:E24)</f>
        <v>0</v>
      </c>
      <c r="F25" s="145">
        <f>SUM(F7:F24)</f>
        <v>0</v>
      </c>
      <c r="G25" s="75">
        <f>SUM(G7:G24)</f>
        <v>0</v>
      </c>
      <c r="H25" s="75" t="str">
        <f t="shared" si="0"/>
        <v/>
      </c>
      <c r="I25" s="75" t="str">
        <f t="shared" si="1"/>
        <v/>
      </c>
      <c r="J25" s="72"/>
    </row>
    <row r="26" customHeight="1" spans="1:10">
      <c r="A26" s="77" t="s">
        <v>764</v>
      </c>
      <c r="B26" s="88"/>
      <c r="C26" s="71"/>
      <c r="D26" s="409"/>
      <c r="E26" s="74"/>
      <c r="F26" s="145"/>
      <c r="G26" s="75">
        <v>0</v>
      </c>
      <c r="H26" s="75" t="str">
        <f t="shared" si="0"/>
        <v/>
      </c>
      <c r="I26" s="75" t="str">
        <f t="shared" si="1"/>
        <v/>
      </c>
      <c r="J26" s="72"/>
    </row>
    <row r="27" customHeight="1" spans="1:10">
      <c r="A27" s="77" t="s">
        <v>765</v>
      </c>
      <c r="B27" s="88"/>
      <c r="C27" s="35"/>
      <c r="D27" s="409"/>
      <c r="E27" s="74">
        <f>E25-E26</f>
        <v>0</v>
      </c>
      <c r="F27" s="76">
        <f>F25-F26</f>
        <v>0</v>
      </c>
      <c r="G27" s="76">
        <f>G25-G26</f>
        <v>0</v>
      </c>
      <c r="H27" s="75" t="str">
        <f t="shared" si="0"/>
        <v/>
      </c>
      <c r="I27" s="75" t="str">
        <f t="shared" si="1"/>
        <v/>
      </c>
      <c r="J27" s="72"/>
    </row>
    <row r="28" customHeight="1" spans="1:6">
      <c r="A28" s="79" t="e">
        <f>#REF!&amp;#REF!</f>
        <v>#REF!</v>
      </c>
      <c r="F28" s="66" t="e">
        <f>"评估人员："&amp;#REF!</f>
        <v>#REF!</v>
      </c>
    </row>
    <row r="29" customHeight="1" spans="1:1">
      <c r="A29" s="79" t="e">
        <f>CONCATENATE(#REF!,#REF!,#REF!,#REF!,#REF!,#REF!,#REF!)</f>
        <v>#REF!</v>
      </c>
    </row>
    <row r="30" customHeight="1" spans="2:3">
      <c r="B30" s="200" t="s">
        <v>620</v>
      </c>
      <c r="C30" s="20" t="s">
        <v>621</v>
      </c>
    </row>
    <row r="31" customHeight="1" spans="2:3">
      <c r="B31" s="67" t="s">
        <v>622</v>
      </c>
      <c r="C31" s="21" t="s">
        <v>623</v>
      </c>
    </row>
    <row r="32" customHeight="1" spans="3:3">
      <c r="C32" s="21" t="s">
        <v>624</v>
      </c>
    </row>
    <row r="33" customHeight="1" spans="3:3">
      <c r="C33" s="21" t="s">
        <v>625</v>
      </c>
    </row>
    <row r="34" customHeight="1" spans="3:3">
      <c r="C34" s="21" t="s">
        <v>626</v>
      </c>
    </row>
  </sheetData>
  <mergeCells count="5">
    <mergeCell ref="A2:J2"/>
    <mergeCell ref="A3:J3"/>
    <mergeCell ref="A25:B25"/>
    <mergeCell ref="A26:B26"/>
    <mergeCell ref="A27:B27"/>
  </mergeCells>
  <hyperlinks>
    <hyperlink ref="A1" location="索引目录!D32" display="返回索引页"/>
    <hyperlink ref="B1" location="'4-非流动资产汇总'!B9" display="返回 "/>
  </hyperlinks>
  <printOptions horizontalCentered="1"/>
  <pageMargins left="0.748031496062992" right="0.748031496062992" top="0.905511811023622" bottom="0.826771653543307" header="1.22047244094488" footer="0.511811023622047"/>
  <pageSetup paperSize="9" scale="84"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N30"/>
  <sheetViews>
    <sheetView workbookViewId="0">
      <selection activeCell="D56" sqref="D56"/>
    </sheetView>
  </sheetViews>
  <sheetFormatPr defaultColWidth="9" defaultRowHeight="15.75" customHeight="1"/>
  <cols>
    <col min="1" max="1" width="4.75" style="21" customWidth="1"/>
    <col min="2" max="2" width="24.875" style="21" customWidth="1"/>
    <col min="3" max="3" width="10.75" style="21" customWidth="1"/>
    <col min="4" max="4" width="12" style="21" customWidth="1"/>
    <col min="5" max="5" width="9.375" style="21" customWidth="1"/>
    <col min="6" max="6" width="14.625" style="21" hidden="1" customWidth="1" outlineLevel="1"/>
    <col min="7" max="7" width="11.5" style="21" customWidth="1" collapsed="1"/>
    <col min="8" max="8" width="13" style="21" customWidth="1"/>
    <col min="9" max="9" width="12.375" style="21" customWidth="1"/>
    <col min="10" max="10" width="10.5" style="21" customWidth="1"/>
    <col min="11" max="11" width="10.375" style="21" customWidth="1"/>
    <col min="12" max="12" width="9.875" style="21" customWidth="1"/>
    <col min="13" max="13" width="10.125" style="21" customWidth="1"/>
    <col min="14" max="16384" width="9" style="21"/>
  </cols>
  <sheetData>
    <row r="1" spans="1:12">
      <c r="A1" s="58" t="s">
        <v>207</v>
      </c>
      <c r="B1" s="59" t="s">
        <v>479</v>
      </c>
      <c r="C1" s="60"/>
      <c r="D1" s="60"/>
      <c r="E1" s="60"/>
      <c r="F1" s="60"/>
      <c r="G1" s="60"/>
      <c r="H1" s="60"/>
      <c r="I1" s="60"/>
      <c r="J1" s="60"/>
      <c r="K1" s="60"/>
      <c r="L1" s="60"/>
    </row>
    <row r="2" s="56" customFormat="1" ht="30" customHeight="1" spans="1:12">
      <c r="A2" s="61" t="s">
        <v>766</v>
      </c>
      <c r="B2" s="62"/>
      <c r="C2" s="62"/>
      <c r="D2" s="62"/>
      <c r="E2" s="62"/>
      <c r="F2" s="62"/>
      <c r="G2" s="62"/>
      <c r="H2" s="62"/>
      <c r="I2" s="62"/>
      <c r="J2" s="62"/>
      <c r="K2" s="62"/>
      <c r="L2" s="62"/>
    </row>
    <row r="3" ht="14.1" customHeight="1" spans="1:14">
      <c r="A3" s="63" t="e">
        <f>CONCATENATE(#REF!,#REF!,#REF!,#REF!,#REF!,#REF!,#REF!)</f>
        <v>#REF!</v>
      </c>
      <c r="B3" s="63"/>
      <c r="C3" s="63"/>
      <c r="D3" s="63"/>
      <c r="E3" s="63"/>
      <c r="F3" s="63"/>
      <c r="G3" s="63"/>
      <c r="H3" s="63"/>
      <c r="I3" s="64"/>
      <c r="J3" s="64"/>
      <c r="K3" s="64"/>
      <c r="L3" s="64"/>
      <c r="M3" s="64"/>
      <c r="N3" s="64"/>
    </row>
    <row r="4" ht="14.1" customHeight="1" spans="1:14">
      <c r="A4" s="63"/>
      <c r="B4" s="63"/>
      <c r="C4" s="63"/>
      <c r="D4" s="63"/>
      <c r="E4" s="63"/>
      <c r="F4" s="63"/>
      <c r="G4" s="63"/>
      <c r="H4" s="63"/>
      <c r="I4" s="64"/>
      <c r="J4" s="64"/>
      <c r="K4" s="64"/>
      <c r="L4" s="65" t="s">
        <v>767</v>
      </c>
      <c r="M4" s="64"/>
      <c r="N4" s="64"/>
    </row>
    <row r="5" customHeight="1" spans="1:12">
      <c r="A5" s="66" t="str">
        <f>[2]封面!D7&amp;[2]封面!E7</f>
        <v>被评估单位（或者产权持有单位）：唐山盾石机械制造有限责任公司</v>
      </c>
      <c r="L5" s="67" t="s">
        <v>236</v>
      </c>
    </row>
    <row r="6" s="57" customFormat="1" customHeight="1" spans="1:12">
      <c r="A6" s="68" t="s">
        <v>312</v>
      </c>
      <c r="B6" s="68" t="s">
        <v>576</v>
      </c>
      <c r="C6" s="68" t="s">
        <v>578</v>
      </c>
      <c r="D6" s="68" t="s">
        <v>768</v>
      </c>
      <c r="E6" s="68" t="s">
        <v>769</v>
      </c>
      <c r="F6" s="69" t="s">
        <v>483</v>
      </c>
      <c r="G6" s="88" t="s">
        <v>760</v>
      </c>
      <c r="H6" s="70" t="s">
        <v>346</v>
      </c>
      <c r="I6" s="68" t="s">
        <v>484</v>
      </c>
      <c r="J6" s="68" t="s">
        <v>485</v>
      </c>
      <c r="K6" s="68" t="s">
        <v>555</v>
      </c>
      <c r="L6" s="68" t="s">
        <v>340</v>
      </c>
    </row>
    <row r="7" customHeight="1" spans="1:13">
      <c r="A7" s="71">
        <v>1</v>
      </c>
      <c r="B7" s="297"/>
      <c r="C7" s="73"/>
      <c r="D7" s="409"/>
      <c r="E7" s="71"/>
      <c r="F7" s="74"/>
      <c r="G7" s="76"/>
      <c r="H7" s="136"/>
      <c r="I7" s="75"/>
      <c r="J7" s="75">
        <f>I7-H7</f>
        <v>0</v>
      </c>
      <c r="K7" s="75" t="str">
        <f t="shared" ref="K7:K28" si="0">IF(H7=0,"",(I7-H7)/H7*100)</f>
        <v/>
      </c>
      <c r="L7" s="35"/>
      <c r="M7" s="411"/>
    </row>
    <row r="8" customHeight="1" spans="1:12">
      <c r="A8" s="71">
        <v>2</v>
      </c>
      <c r="B8" s="297"/>
      <c r="C8" s="73"/>
      <c r="D8" s="409"/>
      <c r="E8" s="71"/>
      <c r="F8" s="74"/>
      <c r="G8" s="76"/>
      <c r="H8" s="136"/>
      <c r="I8" s="75"/>
      <c r="J8" s="75">
        <f t="shared" ref="J8:J28" si="1">I8-H8</f>
        <v>0</v>
      </c>
      <c r="K8" s="75" t="str">
        <f t="shared" si="0"/>
        <v/>
      </c>
      <c r="L8" s="35"/>
    </row>
    <row r="9" customHeight="1" spans="1:12">
      <c r="A9" s="71"/>
      <c r="B9" s="35"/>
      <c r="C9" s="73"/>
      <c r="D9" s="409"/>
      <c r="E9" s="71"/>
      <c r="F9" s="74"/>
      <c r="G9" s="76"/>
      <c r="H9" s="76"/>
      <c r="I9" s="75"/>
      <c r="J9" s="75">
        <f t="shared" si="1"/>
        <v>0</v>
      </c>
      <c r="K9" s="75" t="str">
        <f t="shared" si="0"/>
        <v/>
      </c>
      <c r="L9" s="35"/>
    </row>
    <row r="10" customHeight="1" spans="1:12">
      <c r="A10" s="71"/>
      <c r="B10" s="35"/>
      <c r="C10" s="73"/>
      <c r="D10" s="409"/>
      <c r="E10" s="71"/>
      <c r="F10" s="74"/>
      <c r="G10" s="76"/>
      <c r="H10" s="76"/>
      <c r="I10" s="75"/>
      <c r="J10" s="75">
        <f t="shared" si="1"/>
        <v>0</v>
      </c>
      <c r="K10" s="75" t="str">
        <f t="shared" si="0"/>
        <v/>
      </c>
      <c r="L10" s="35"/>
    </row>
    <row r="11" customHeight="1" spans="1:12">
      <c r="A11" s="71"/>
      <c r="B11" s="35"/>
      <c r="C11" s="73"/>
      <c r="D11" s="409"/>
      <c r="E11" s="71"/>
      <c r="F11" s="74"/>
      <c r="G11" s="76"/>
      <c r="H11" s="76"/>
      <c r="I11" s="75"/>
      <c r="J11" s="75">
        <f t="shared" si="1"/>
        <v>0</v>
      </c>
      <c r="K11" s="75" t="str">
        <f t="shared" si="0"/>
        <v/>
      </c>
      <c r="L11" s="35"/>
    </row>
    <row r="12" customHeight="1" spans="1:12">
      <c r="A12" s="71"/>
      <c r="B12" s="35"/>
      <c r="C12" s="73"/>
      <c r="D12" s="409"/>
      <c r="E12" s="71"/>
      <c r="F12" s="74"/>
      <c r="G12" s="76"/>
      <c r="H12" s="76"/>
      <c r="I12" s="75"/>
      <c r="J12" s="75">
        <f t="shared" si="1"/>
        <v>0</v>
      </c>
      <c r="K12" s="75" t="str">
        <f t="shared" si="0"/>
        <v/>
      </c>
      <c r="L12" s="35"/>
    </row>
    <row r="13" customHeight="1" spans="1:12">
      <c r="A13" s="71"/>
      <c r="B13" s="35"/>
      <c r="C13" s="73"/>
      <c r="D13" s="409"/>
      <c r="E13" s="71"/>
      <c r="F13" s="74"/>
      <c r="G13" s="76"/>
      <c r="H13" s="76"/>
      <c r="I13" s="75"/>
      <c r="J13" s="75">
        <f t="shared" si="1"/>
        <v>0</v>
      </c>
      <c r="K13" s="75" t="str">
        <f t="shared" si="0"/>
        <v/>
      </c>
      <c r="L13" s="35"/>
    </row>
    <row r="14" customHeight="1" spans="1:12">
      <c r="A14" s="71"/>
      <c r="B14" s="35"/>
      <c r="C14" s="73"/>
      <c r="D14" s="409"/>
      <c r="E14" s="71"/>
      <c r="F14" s="74"/>
      <c r="G14" s="76"/>
      <c r="H14" s="76"/>
      <c r="I14" s="75"/>
      <c r="J14" s="75">
        <f t="shared" si="1"/>
        <v>0</v>
      </c>
      <c r="K14" s="75" t="str">
        <f t="shared" si="0"/>
        <v/>
      </c>
      <c r="L14" s="35"/>
    </row>
    <row r="15" customHeight="1" spans="1:12">
      <c r="A15" s="71"/>
      <c r="B15" s="35"/>
      <c r="C15" s="73"/>
      <c r="D15" s="409"/>
      <c r="E15" s="71"/>
      <c r="F15" s="74"/>
      <c r="G15" s="76"/>
      <c r="H15" s="76"/>
      <c r="I15" s="75"/>
      <c r="J15" s="75">
        <f t="shared" si="1"/>
        <v>0</v>
      </c>
      <c r="K15" s="75" t="str">
        <f t="shared" si="0"/>
        <v/>
      </c>
      <c r="L15" s="35"/>
    </row>
    <row r="16" customHeight="1" spans="1:12">
      <c r="A16" s="71"/>
      <c r="B16" s="35"/>
      <c r="C16" s="73"/>
      <c r="D16" s="409"/>
      <c r="E16" s="71"/>
      <c r="F16" s="74"/>
      <c r="G16" s="76"/>
      <c r="H16" s="76"/>
      <c r="I16" s="75"/>
      <c r="J16" s="75">
        <f t="shared" si="1"/>
        <v>0</v>
      </c>
      <c r="K16" s="75" t="str">
        <f t="shared" si="0"/>
        <v/>
      </c>
      <c r="L16" s="35"/>
    </row>
    <row r="17" customHeight="1" spans="1:12">
      <c r="A17" s="71"/>
      <c r="B17" s="35"/>
      <c r="C17" s="73"/>
      <c r="D17" s="409"/>
      <c r="E17" s="71"/>
      <c r="F17" s="74"/>
      <c r="G17" s="76"/>
      <c r="H17" s="76"/>
      <c r="I17" s="75"/>
      <c r="J17" s="75">
        <f t="shared" si="1"/>
        <v>0</v>
      </c>
      <c r="K17" s="75" t="str">
        <f t="shared" si="0"/>
        <v/>
      </c>
      <c r="L17" s="35"/>
    </row>
    <row r="18" customHeight="1" spans="1:12">
      <c r="A18" s="71"/>
      <c r="B18" s="35"/>
      <c r="C18" s="73"/>
      <c r="D18" s="409"/>
      <c r="E18" s="71"/>
      <c r="F18" s="74"/>
      <c r="G18" s="76"/>
      <c r="H18" s="76"/>
      <c r="I18" s="75"/>
      <c r="J18" s="75">
        <f t="shared" si="1"/>
        <v>0</v>
      </c>
      <c r="K18" s="75" t="str">
        <f t="shared" si="0"/>
        <v/>
      </c>
      <c r="L18" s="35"/>
    </row>
    <row r="19" customHeight="1" spans="1:12">
      <c r="A19" s="71"/>
      <c r="B19" s="35"/>
      <c r="C19" s="73"/>
      <c r="D19" s="409"/>
      <c r="E19" s="71"/>
      <c r="F19" s="74"/>
      <c r="G19" s="76"/>
      <c r="H19" s="76"/>
      <c r="I19" s="75"/>
      <c r="J19" s="75">
        <f t="shared" si="1"/>
        <v>0</v>
      </c>
      <c r="K19" s="75" t="str">
        <f t="shared" si="0"/>
        <v/>
      </c>
      <c r="L19" s="35"/>
    </row>
    <row r="20" customHeight="1" spans="1:12">
      <c r="A20" s="71"/>
      <c r="B20" s="35"/>
      <c r="C20" s="73"/>
      <c r="D20" s="409"/>
      <c r="E20" s="71"/>
      <c r="F20" s="74"/>
      <c r="G20" s="76"/>
      <c r="H20" s="76"/>
      <c r="I20" s="75"/>
      <c r="J20" s="75">
        <f t="shared" si="1"/>
        <v>0</v>
      </c>
      <c r="K20" s="75" t="str">
        <f t="shared" si="0"/>
        <v/>
      </c>
      <c r="L20" s="35"/>
    </row>
    <row r="21" customHeight="1" spans="1:12">
      <c r="A21" s="71"/>
      <c r="B21" s="35"/>
      <c r="C21" s="73"/>
      <c r="D21" s="409"/>
      <c r="E21" s="71"/>
      <c r="F21" s="74"/>
      <c r="G21" s="76"/>
      <c r="H21" s="76"/>
      <c r="I21" s="75"/>
      <c r="J21" s="75">
        <f t="shared" si="1"/>
        <v>0</v>
      </c>
      <c r="K21" s="75" t="str">
        <f t="shared" si="0"/>
        <v/>
      </c>
      <c r="L21" s="35"/>
    </row>
    <row r="22" customHeight="1" spans="1:12">
      <c r="A22" s="71"/>
      <c r="B22" s="35"/>
      <c r="C22" s="73"/>
      <c r="D22" s="409"/>
      <c r="E22" s="71"/>
      <c r="F22" s="74"/>
      <c r="G22" s="76"/>
      <c r="H22" s="76"/>
      <c r="I22" s="75"/>
      <c r="J22" s="75">
        <f t="shared" si="1"/>
        <v>0</v>
      </c>
      <c r="K22" s="75" t="str">
        <f t="shared" si="0"/>
        <v/>
      </c>
      <c r="L22" s="35"/>
    </row>
    <row r="23" customHeight="1" spans="1:12">
      <c r="A23" s="71"/>
      <c r="B23" s="35"/>
      <c r="C23" s="73"/>
      <c r="D23" s="409"/>
      <c r="E23" s="71"/>
      <c r="F23" s="74"/>
      <c r="G23" s="76"/>
      <c r="H23" s="76"/>
      <c r="I23" s="75"/>
      <c r="J23" s="75">
        <f t="shared" si="1"/>
        <v>0</v>
      </c>
      <c r="K23" s="75" t="str">
        <f t="shared" si="0"/>
        <v/>
      </c>
      <c r="L23" s="35"/>
    </row>
    <row r="24" customHeight="1" spans="1:12">
      <c r="A24" s="71"/>
      <c r="B24" s="35"/>
      <c r="C24" s="73"/>
      <c r="D24" s="409"/>
      <c r="E24" s="71"/>
      <c r="F24" s="74"/>
      <c r="G24" s="76"/>
      <c r="H24" s="76"/>
      <c r="I24" s="75"/>
      <c r="J24" s="75">
        <f t="shared" si="1"/>
        <v>0</v>
      </c>
      <c r="K24" s="75" t="str">
        <f t="shared" si="0"/>
        <v/>
      </c>
      <c r="L24" s="35"/>
    </row>
    <row r="25" customHeight="1" spans="1:12">
      <c r="A25" s="71"/>
      <c r="B25" s="35"/>
      <c r="C25" s="73"/>
      <c r="D25" s="409"/>
      <c r="E25" s="71"/>
      <c r="F25" s="74"/>
      <c r="G25" s="76"/>
      <c r="H25" s="76"/>
      <c r="I25" s="75"/>
      <c r="J25" s="75">
        <f t="shared" si="1"/>
        <v>0</v>
      </c>
      <c r="K25" s="75" t="str">
        <f t="shared" si="0"/>
        <v/>
      </c>
      <c r="L25" s="35"/>
    </row>
    <row r="26" customHeight="1" spans="1:12">
      <c r="A26" s="77" t="s">
        <v>632</v>
      </c>
      <c r="B26" s="88"/>
      <c r="C26" s="73"/>
      <c r="D26" s="409"/>
      <c r="E26" s="73"/>
      <c r="F26" s="74">
        <f>SUM(F7:F25)</f>
        <v>0</v>
      </c>
      <c r="G26" s="76"/>
      <c r="H26" s="76">
        <f>SUM(H7:H25)</f>
        <v>0</v>
      </c>
      <c r="I26" s="75">
        <f>SUM(I7:I25)</f>
        <v>0</v>
      </c>
      <c r="J26" s="75">
        <f t="shared" si="1"/>
        <v>0</v>
      </c>
      <c r="K26" s="75" t="str">
        <f t="shared" si="0"/>
        <v/>
      </c>
      <c r="L26" s="35"/>
    </row>
    <row r="27" customHeight="1" spans="1:12">
      <c r="A27" s="77" t="s">
        <v>770</v>
      </c>
      <c r="B27" s="78"/>
      <c r="C27" s="73"/>
      <c r="D27" s="409"/>
      <c r="E27" s="73"/>
      <c r="F27" s="74"/>
      <c r="G27" s="76"/>
      <c r="H27" s="76"/>
      <c r="I27" s="75">
        <v>0</v>
      </c>
      <c r="J27" s="75">
        <f t="shared" si="1"/>
        <v>0</v>
      </c>
      <c r="K27" s="75" t="str">
        <f t="shared" si="0"/>
        <v/>
      </c>
      <c r="L27" s="35"/>
    </row>
    <row r="28" customHeight="1" spans="1:12">
      <c r="A28" s="77" t="s">
        <v>771</v>
      </c>
      <c r="B28" s="88"/>
      <c r="C28" s="71"/>
      <c r="D28" s="409"/>
      <c r="E28" s="73"/>
      <c r="F28" s="74">
        <f>F26-F27</f>
        <v>0</v>
      </c>
      <c r="G28" s="76"/>
      <c r="H28" s="76">
        <f>H26-H27</f>
        <v>0</v>
      </c>
      <c r="I28" s="75">
        <f>I26-I27</f>
        <v>0</v>
      </c>
      <c r="J28" s="75">
        <f t="shared" si="1"/>
        <v>0</v>
      </c>
      <c r="K28" s="75" t="str">
        <f t="shared" si="0"/>
        <v/>
      </c>
      <c r="L28" s="35"/>
    </row>
    <row r="29" customHeight="1" spans="1:9">
      <c r="A29" s="79" t="e">
        <f>#REF!</f>
        <v>#REF!</v>
      </c>
      <c r="C29" s="410" t="e">
        <f>#REF!</f>
        <v>#REF!</v>
      </c>
      <c r="H29" s="79" t="str">
        <f>"评估人员："&amp;[2]封面!E24</f>
        <v>评估人员：</v>
      </c>
      <c r="I29" s="21" t="e">
        <f>#REF!</f>
        <v>#REF!</v>
      </c>
    </row>
    <row r="30" customHeight="1" spans="1:1">
      <c r="A30" s="79" t="e">
        <f>'4-非流动资产汇总'!A29</f>
        <v>#REF!</v>
      </c>
    </row>
  </sheetData>
  <mergeCells count="5">
    <mergeCell ref="A2:L2"/>
    <mergeCell ref="A3:L3"/>
    <mergeCell ref="A26:B26"/>
    <mergeCell ref="A27:B27"/>
    <mergeCell ref="A28:B28"/>
  </mergeCells>
  <hyperlinks>
    <hyperlink ref="A1" location="索引目录!D33" display="返回索引页"/>
    <hyperlink ref="B1" location="'4-非流动资产汇总'!B10" display="返回"/>
  </hyperlinks>
  <printOptions horizontalCentered="1"/>
  <pageMargins left="0.354330708661417" right="0.354330708661417"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workbookViewId="0">
      <selection activeCell="D56" sqref="D56"/>
    </sheetView>
  </sheetViews>
  <sheetFormatPr defaultColWidth="9" defaultRowHeight="15.75" customHeight="1"/>
  <cols>
    <col min="1" max="1" width="9.125" style="157" customWidth="1"/>
    <col min="2" max="2" width="21.375" style="157" customWidth="1"/>
    <col min="3" max="3" width="11.25" style="157" hidden="1" customWidth="1" outlineLevel="1"/>
    <col min="4" max="4" width="9.75" style="157" hidden="1" customWidth="1" outlineLevel="1"/>
    <col min="5" max="5" width="12.375" style="157" customWidth="1" collapsed="1"/>
    <col min="6" max="6" width="11" style="157" customWidth="1"/>
    <col min="7" max="7" width="10.625" style="157" customWidth="1"/>
    <col min="8" max="8" width="8.75" style="157" customWidth="1"/>
    <col min="9" max="9" width="10.625" style="157" customWidth="1"/>
    <col min="10" max="10" width="11" style="157" customWidth="1"/>
    <col min="11" max="11" width="9.25" style="157" customWidth="1"/>
    <col min="12" max="12" width="9.625" style="157" customWidth="1"/>
    <col min="13" max="13" width="9.25" style="157" customWidth="1"/>
    <col min="14" max="16384" width="9" style="157"/>
  </cols>
  <sheetData>
    <row r="1" spans="1:13">
      <c r="A1" s="380" t="s">
        <v>207</v>
      </c>
      <c r="B1" s="381" t="s">
        <v>479</v>
      </c>
      <c r="C1" s="160"/>
      <c r="D1" s="160"/>
      <c r="E1" s="160"/>
      <c r="F1" s="160"/>
      <c r="G1" s="160"/>
      <c r="H1" s="160"/>
      <c r="I1" s="160"/>
      <c r="J1" s="160"/>
      <c r="K1" s="160"/>
      <c r="L1" s="160"/>
      <c r="M1" s="160"/>
    </row>
    <row r="2" s="154" customFormat="1" ht="30" customHeight="1" spans="1:13">
      <c r="A2" s="382" t="s">
        <v>772</v>
      </c>
      <c r="B2" s="382"/>
      <c r="C2" s="382"/>
      <c r="D2" s="382"/>
      <c r="E2" s="382"/>
      <c r="F2" s="382"/>
      <c r="G2" s="382"/>
      <c r="H2" s="382"/>
      <c r="I2" s="382"/>
      <c r="J2" s="382"/>
      <c r="K2" s="382"/>
      <c r="L2" s="382"/>
      <c r="M2" s="382"/>
    </row>
    <row r="3" ht="14.1" customHeight="1" spans="1:13">
      <c r="A3" s="383" t="e">
        <f>CONCATENATE(#REF!,#REF!,#REF!,#REF!,#REF!,#REF!,#REF!)</f>
        <v>#REF!</v>
      </c>
      <c r="B3" s="383"/>
      <c r="C3" s="383"/>
      <c r="D3" s="383"/>
      <c r="E3" s="383"/>
      <c r="F3" s="383"/>
      <c r="G3" s="383"/>
      <c r="H3" s="383"/>
      <c r="I3" s="383"/>
      <c r="J3" s="383"/>
      <c r="K3" s="383"/>
      <c r="L3" s="383"/>
      <c r="M3" s="383"/>
    </row>
    <row r="4" ht="14.1" customHeight="1" spans="1:13">
      <c r="A4" s="383"/>
      <c r="B4" s="383"/>
      <c r="C4" s="383"/>
      <c r="D4" s="383"/>
      <c r="E4" s="383"/>
      <c r="F4" s="383"/>
      <c r="G4" s="383"/>
      <c r="H4" s="383"/>
      <c r="I4" s="383"/>
      <c r="J4" s="383"/>
      <c r="K4" s="383"/>
      <c r="L4" s="383"/>
      <c r="M4" s="407" t="s">
        <v>773</v>
      </c>
    </row>
    <row r="5" customHeight="1" spans="1:13">
      <c r="A5" s="384" t="e">
        <f>#REF!&amp;#REF!</f>
        <v>#REF!</v>
      </c>
      <c r="B5" s="384"/>
      <c r="M5" s="408" t="s">
        <v>236</v>
      </c>
    </row>
    <row r="6" s="379" customFormat="1" customHeight="1" spans="1:13">
      <c r="A6" s="385" t="s">
        <v>527</v>
      </c>
      <c r="B6" s="386" t="s">
        <v>482</v>
      </c>
      <c r="C6" s="385" t="s">
        <v>483</v>
      </c>
      <c r="D6" s="387"/>
      <c r="E6" s="388" t="s">
        <v>346</v>
      </c>
      <c r="F6" s="389"/>
      <c r="G6" s="385" t="s">
        <v>484</v>
      </c>
      <c r="H6" s="390"/>
      <c r="I6" s="390"/>
      <c r="J6" s="401" t="s">
        <v>500</v>
      </c>
      <c r="K6" s="389"/>
      <c r="L6" s="401" t="s">
        <v>774</v>
      </c>
      <c r="M6" s="389"/>
    </row>
    <row r="7" s="379" customFormat="1" ht="24.75" customHeight="1" spans="1:13">
      <c r="A7" s="390"/>
      <c r="B7" s="391"/>
      <c r="C7" s="385" t="s">
        <v>775</v>
      </c>
      <c r="D7" s="392" t="s">
        <v>776</v>
      </c>
      <c r="E7" s="393" t="s">
        <v>775</v>
      </c>
      <c r="F7" s="385" t="s">
        <v>776</v>
      </c>
      <c r="G7" s="385" t="s">
        <v>775</v>
      </c>
      <c r="H7" s="385" t="s">
        <v>706</v>
      </c>
      <c r="I7" s="385" t="s">
        <v>776</v>
      </c>
      <c r="J7" s="385" t="s">
        <v>775</v>
      </c>
      <c r="K7" s="385" t="s">
        <v>776</v>
      </c>
      <c r="L7" s="385" t="s">
        <v>775</v>
      </c>
      <c r="M7" s="385" t="s">
        <v>776</v>
      </c>
    </row>
    <row r="8" s="99" customFormat="1" customHeight="1" spans="1:13">
      <c r="A8" s="1047" t="s">
        <v>777</v>
      </c>
      <c r="B8" s="395" t="s">
        <v>778</v>
      </c>
      <c r="C8" s="115">
        <f>'4-5-1投资性房地产-房屋成本模式'!V27</f>
        <v>0</v>
      </c>
      <c r="D8" s="113">
        <f>'4-5-1投资性房地产-房屋成本模式'!W27</f>
        <v>0</v>
      </c>
      <c r="E8" s="115">
        <f>'4-5-1投资性房地产-房屋成本模式'!X27</f>
        <v>0</v>
      </c>
      <c r="F8" s="115">
        <f>'4-5-1投资性房地产-房屋成本模式'!Y27</f>
        <v>0</v>
      </c>
      <c r="G8" s="115">
        <f>'4-5-1投资性房地产-房屋成本模式'!Z27</f>
        <v>0</v>
      </c>
      <c r="H8" s="396"/>
      <c r="I8" s="115">
        <f>'4-5-1投资性房地产-房屋成本模式'!AB27</f>
        <v>0</v>
      </c>
      <c r="J8" s="115">
        <f>G8-E8</f>
        <v>0</v>
      </c>
      <c r="K8" s="115">
        <f>H8-F8</f>
        <v>0</v>
      </c>
      <c r="L8" s="115" t="str">
        <f t="shared" ref="L8:M8" si="0">IF(E8=0,"",J8/E8)</f>
        <v/>
      </c>
      <c r="M8" s="115" t="str">
        <f t="shared" si="0"/>
        <v/>
      </c>
    </row>
    <row r="9" s="99" customFormat="1" customHeight="1" spans="1:13">
      <c r="A9" s="1048" t="s">
        <v>779</v>
      </c>
      <c r="B9" s="395" t="s">
        <v>780</v>
      </c>
      <c r="C9" s="115">
        <f>'4-5-2投资性房地产-房屋公允模式'!W27</f>
        <v>0</v>
      </c>
      <c r="D9" s="113">
        <f>'4-5-2投资性房地产-房屋公允模式'!X27</f>
        <v>0</v>
      </c>
      <c r="E9" s="115">
        <f>'4-5-2投资性房地产-房屋公允模式'!Y27</f>
        <v>0</v>
      </c>
      <c r="F9" s="115">
        <f>'4-5-2投资性房地产-房屋公允模式'!X27</f>
        <v>0</v>
      </c>
      <c r="G9" s="115">
        <f>'4-5-2投资性房地产-房屋公允模式'!AA27</f>
        <v>0</v>
      </c>
      <c r="H9" s="396"/>
      <c r="I9" s="115">
        <f>'4-5-2投资性房地产-房屋公允模式'!AC27</f>
        <v>0</v>
      </c>
      <c r="J9" s="115">
        <f t="shared" ref="J9:J11" si="1">G9-E9</f>
        <v>0</v>
      </c>
      <c r="K9" s="115">
        <f t="shared" ref="K9:K11" si="2">H9-F9</f>
        <v>0</v>
      </c>
      <c r="L9" s="115" t="str">
        <f t="shared" ref="L9:L11" si="3">IF(E9=0,"",J9/E9)</f>
        <v/>
      </c>
      <c r="M9" s="115" t="str">
        <f t="shared" ref="M9:M11" si="4">IF(F9=0,"",K9/F9)</f>
        <v/>
      </c>
    </row>
    <row r="10" s="99" customFormat="1" customHeight="1" spans="1:13">
      <c r="A10" s="1047" t="s">
        <v>781</v>
      </c>
      <c r="B10" s="395" t="s">
        <v>782</v>
      </c>
      <c r="C10" s="115">
        <f>'4-5-3投资性房地产-土地成本模式'!M27</f>
        <v>0</v>
      </c>
      <c r="D10" s="113">
        <f>'4-5-3投资性房地产-土地成本模式'!N27</f>
        <v>0</v>
      </c>
      <c r="E10" s="114">
        <f>'4-5-3投资性房地产-土地成本模式'!M27</f>
        <v>0</v>
      </c>
      <c r="F10" s="115">
        <f>'4-5-3投资性房地产-土地成本模式'!N27</f>
        <v>0</v>
      </c>
      <c r="G10" s="115">
        <f>'4-5-3投资性房地产-土地成本模式'!Q27</f>
        <v>0</v>
      </c>
      <c r="H10" s="396"/>
      <c r="I10" s="115">
        <f>'4-5-3投资性房地产-土地成本模式'!S27</f>
        <v>0</v>
      </c>
      <c r="J10" s="115">
        <f t="shared" si="1"/>
        <v>0</v>
      </c>
      <c r="K10" s="115">
        <f t="shared" si="2"/>
        <v>0</v>
      </c>
      <c r="L10" s="115" t="str">
        <f t="shared" si="3"/>
        <v/>
      </c>
      <c r="M10" s="115" t="str">
        <f t="shared" si="4"/>
        <v/>
      </c>
    </row>
    <row r="11" s="99" customFormat="1" customHeight="1" spans="1:13">
      <c r="A11" s="1048" t="s">
        <v>783</v>
      </c>
      <c r="B11" s="395" t="s">
        <v>784</v>
      </c>
      <c r="C11" s="115">
        <f>'4-5-4投资性房地产-土地公允模式'!M27</f>
        <v>0</v>
      </c>
      <c r="D11" s="113">
        <f>'4-5-4投资性房地产-土地公允模式'!P27</f>
        <v>0</v>
      </c>
      <c r="E11" s="114">
        <f>'4-5-4投资性房地产-土地公允模式'!O27</f>
        <v>0</v>
      </c>
      <c r="F11" s="115">
        <f>'4-5-4投资性房地产-土地公允模式'!P27</f>
        <v>0</v>
      </c>
      <c r="G11" s="115">
        <f>'4-5-4投资性房地产-土地公允模式'!Q27</f>
        <v>0</v>
      </c>
      <c r="H11" s="396"/>
      <c r="I11" s="115">
        <f>'4-5-4投资性房地产-土地公允模式'!S27</f>
        <v>0</v>
      </c>
      <c r="J11" s="115">
        <f t="shared" si="1"/>
        <v>0</v>
      </c>
      <c r="K11" s="115">
        <f t="shared" si="2"/>
        <v>0</v>
      </c>
      <c r="L11" s="115" t="str">
        <f t="shared" si="3"/>
        <v/>
      </c>
      <c r="M11" s="115" t="str">
        <f t="shared" si="4"/>
        <v/>
      </c>
    </row>
    <row r="12" customHeight="1" spans="1:13">
      <c r="A12" s="390"/>
      <c r="B12" s="390"/>
      <c r="C12" s="397"/>
      <c r="D12" s="398"/>
      <c r="E12" s="399"/>
      <c r="F12" s="397"/>
      <c r="G12" s="397"/>
      <c r="H12" s="400"/>
      <c r="I12" s="397"/>
      <c r="J12" s="397"/>
      <c r="K12" s="397"/>
      <c r="L12" s="236"/>
      <c r="M12" s="236"/>
    </row>
    <row r="13" customHeight="1" spans="1:13">
      <c r="A13" s="390"/>
      <c r="B13" s="390"/>
      <c r="C13" s="397"/>
      <c r="D13" s="398"/>
      <c r="E13" s="399"/>
      <c r="F13" s="397"/>
      <c r="G13" s="397"/>
      <c r="H13" s="400"/>
      <c r="I13" s="397"/>
      <c r="J13" s="397"/>
      <c r="K13" s="397"/>
      <c r="L13" s="397"/>
      <c r="M13" s="397"/>
    </row>
    <row r="14" customHeight="1" spans="1:13">
      <c r="A14" s="390"/>
      <c r="B14" s="390"/>
      <c r="C14" s="397"/>
      <c r="D14" s="398"/>
      <c r="E14" s="399"/>
      <c r="F14" s="397"/>
      <c r="G14" s="397"/>
      <c r="H14" s="400"/>
      <c r="I14" s="397"/>
      <c r="J14" s="397"/>
      <c r="K14" s="397"/>
      <c r="L14" s="397"/>
      <c r="M14" s="397"/>
    </row>
    <row r="15" customHeight="1" spans="1:13">
      <c r="A15" s="390"/>
      <c r="B15" s="390"/>
      <c r="C15" s="397"/>
      <c r="D15" s="398"/>
      <c r="E15" s="399"/>
      <c r="F15" s="397"/>
      <c r="G15" s="397"/>
      <c r="H15" s="400"/>
      <c r="I15" s="397"/>
      <c r="J15" s="397"/>
      <c r="K15" s="397"/>
      <c r="L15" s="397"/>
      <c r="M15" s="397"/>
    </row>
    <row r="16" customHeight="1" spans="1:13">
      <c r="A16" s="390"/>
      <c r="B16" s="390"/>
      <c r="C16" s="397"/>
      <c r="D16" s="398"/>
      <c r="E16" s="399"/>
      <c r="F16" s="397"/>
      <c r="G16" s="397"/>
      <c r="H16" s="400"/>
      <c r="I16" s="397"/>
      <c r="J16" s="397"/>
      <c r="K16" s="397"/>
      <c r="L16" s="397"/>
      <c r="M16" s="397"/>
    </row>
    <row r="17" customHeight="1" spans="1:13">
      <c r="A17" s="390"/>
      <c r="B17" s="390"/>
      <c r="C17" s="397"/>
      <c r="D17" s="398"/>
      <c r="E17" s="399"/>
      <c r="F17" s="397"/>
      <c r="G17" s="397"/>
      <c r="H17" s="400"/>
      <c r="I17" s="397"/>
      <c r="J17" s="397"/>
      <c r="K17" s="397"/>
      <c r="L17" s="397"/>
      <c r="M17" s="397"/>
    </row>
    <row r="18" customHeight="1" spans="1:13">
      <c r="A18" s="390"/>
      <c r="B18" s="390"/>
      <c r="C18" s="397"/>
      <c r="D18" s="398"/>
      <c r="E18" s="399"/>
      <c r="F18" s="397"/>
      <c r="G18" s="397"/>
      <c r="H18" s="400"/>
      <c r="I18" s="397"/>
      <c r="J18" s="397"/>
      <c r="K18" s="397"/>
      <c r="L18" s="397"/>
      <c r="M18" s="397"/>
    </row>
    <row r="19" customHeight="1" spans="1:13">
      <c r="A19" s="390"/>
      <c r="B19" s="390"/>
      <c r="C19" s="397"/>
      <c r="D19" s="398"/>
      <c r="E19" s="399"/>
      <c r="F19" s="397"/>
      <c r="G19" s="397"/>
      <c r="H19" s="400"/>
      <c r="I19" s="397"/>
      <c r="J19" s="397"/>
      <c r="K19" s="397"/>
      <c r="L19" s="397"/>
      <c r="M19" s="397"/>
    </row>
    <row r="20" customHeight="1" spans="1:13">
      <c r="A20" s="390"/>
      <c r="B20" s="390"/>
      <c r="C20" s="397"/>
      <c r="D20" s="398"/>
      <c r="E20" s="399"/>
      <c r="F20" s="397"/>
      <c r="G20" s="397"/>
      <c r="H20" s="400"/>
      <c r="I20" s="397"/>
      <c r="J20" s="397"/>
      <c r="K20" s="397"/>
      <c r="L20" s="397"/>
      <c r="M20" s="397"/>
    </row>
    <row r="21" customHeight="1" spans="1:13">
      <c r="A21" s="390"/>
      <c r="B21" s="390"/>
      <c r="C21" s="397"/>
      <c r="D21" s="398"/>
      <c r="E21" s="399"/>
      <c r="F21" s="397"/>
      <c r="G21" s="397"/>
      <c r="H21" s="400"/>
      <c r="I21" s="397"/>
      <c r="J21" s="397"/>
      <c r="K21" s="397"/>
      <c r="L21" s="397"/>
      <c r="M21" s="397"/>
    </row>
    <row r="22" customHeight="1" spans="1:13">
      <c r="A22" s="390"/>
      <c r="B22" s="390"/>
      <c r="C22" s="397"/>
      <c r="D22" s="398"/>
      <c r="E22" s="399"/>
      <c r="F22" s="397"/>
      <c r="G22" s="397"/>
      <c r="H22" s="400"/>
      <c r="I22" s="397"/>
      <c r="J22" s="397"/>
      <c r="K22" s="397"/>
      <c r="L22" s="397"/>
      <c r="M22" s="397"/>
    </row>
    <row r="23" customHeight="1" spans="1:13">
      <c r="A23" s="390"/>
      <c r="B23" s="390"/>
      <c r="C23" s="397"/>
      <c r="D23" s="398"/>
      <c r="E23" s="399"/>
      <c r="F23" s="397"/>
      <c r="G23" s="397"/>
      <c r="H23" s="400"/>
      <c r="I23" s="397"/>
      <c r="J23" s="397"/>
      <c r="K23" s="397"/>
      <c r="L23" s="397"/>
      <c r="M23" s="397"/>
    </row>
    <row r="24" customHeight="1" spans="1:13">
      <c r="A24" s="390"/>
      <c r="B24" s="390"/>
      <c r="C24" s="397"/>
      <c r="D24" s="398"/>
      <c r="E24" s="399"/>
      <c r="F24" s="397"/>
      <c r="G24" s="397"/>
      <c r="H24" s="400"/>
      <c r="I24" s="397"/>
      <c r="J24" s="397"/>
      <c r="K24" s="397"/>
      <c r="L24" s="397"/>
      <c r="M24" s="397"/>
    </row>
    <row r="25" customHeight="1" spans="1:13">
      <c r="A25" s="390"/>
      <c r="B25" s="390"/>
      <c r="C25" s="397"/>
      <c r="D25" s="398"/>
      <c r="E25" s="399"/>
      <c r="F25" s="397"/>
      <c r="G25" s="397"/>
      <c r="H25" s="400"/>
      <c r="I25" s="397"/>
      <c r="J25" s="397"/>
      <c r="K25" s="397"/>
      <c r="L25" s="397"/>
      <c r="M25" s="397"/>
    </row>
    <row r="26" customHeight="1" spans="1:13">
      <c r="A26" s="401" t="s">
        <v>632</v>
      </c>
      <c r="B26" s="393"/>
      <c r="C26" s="402">
        <f>SUM(C8:C25)</f>
        <v>0</v>
      </c>
      <c r="D26" s="403">
        <f>SUM(D8:D25)</f>
        <v>0</v>
      </c>
      <c r="E26" s="404">
        <f>SUM(E8:E25)</f>
        <v>0</v>
      </c>
      <c r="F26" s="402">
        <f>SUM(F8:F25)</f>
        <v>0</v>
      </c>
      <c r="G26" s="402">
        <f>SUM(G8:G25)</f>
        <v>0</v>
      </c>
      <c r="H26" s="405"/>
      <c r="I26" s="402">
        <f>SUM(I8:I25)</f>
        <v>0</v>
      </c>
      <c r="J26" s="402">
        <f>G26-E26</f>
        <v>0</v>
      </c>
      <c r="K26" s="402">
        <f>I26-F26</f>
        <v>0</v>
      </c>
      <c r="L26" s="402" t="str">
        <f>IF(E26=0,"",J26/E26)</f>
        <v/>
      </c>
      <c r="M26" s="402" t="str">
        <f>IF(F26=0,"",K26/F26)</f>
        <v/>
      </c>
    </row>
    <row r="27" customHeight="1" spans="1:13">
      <c r="A27" s="401" t="s">
        <v>785</v>
      </c>
      <c r="B27" s="393"/>
      <c r="C27" s="402"/>
      <c r="D27" s="403"/>
      <c r="E27" s="404"/>
      <c r="F27" s="402"/>
      <c r="G27" s="402"/>
      <c r="H27" s="405"/>
      <c r="I27" s="402"/>
      <c r="J27" s="402"/>
      <c r="K27" s="402"/>
      <c r="L27" s="402"/>
      <c r="M27" s="402"/>
    </row>
    <row r="28" customHeight="1" spans="1:13">
      <c r="A28" s="401" t="s">
        <v>632</v>
      </c>
      <c r="B28" s="393"/>
      <c r="C28" s="402">
        <f>C26-C27</f>
        <v>0</v>
      </c>
      <c r="D28" s="403">
        <f>D26-D27</f>
        <v>0</v>
      </c>
      <c r="E28" s="404">
        <f>E26-E27</f>
        <v>0</v>
      </c>
      <c r="F28" s="402">
        <f>F26-F27</f>
        <v>0</v>
      </c>
      <c r="G28" s="402">
        <f>G26-G27</f>
        <v>0</v>
      </c>
      <c r="H28" s="405"/>
      <c r="I28" s="402">
        <f>I26-I27</f>
        <v>0</v>
      </c>
      <c r="J28" s="402">
        <f>J26-J27</f>
        <v>0</v>
      </c>
      <c r="K28" s="402">
        <f>K26-K27</f>
        <v>0</v>
      </c>
      <c r="L28" s="402" t="str">
        <f>IF(E28=0,"",J28/E28)</f>
        <v/>
      </c>
      <c r="M28" s="402" t="str">
        <f>IF(F28=0,"",K28/F28)</f>
        <v/>
      </c>
    </row>
    <row r="29" customHeight="1" spans="1:7">
      <c r="A29" s="406" t="e">
        <f>#REF!&amp;#REF!</f>
        <v>#REF!</v>
      </c>
      <c r="B29" s="406"/>
      <c r="G29" s="157" t="e">
        <f>"评估人员："&amp;#REF!&amp;"  "&amp;#REF!</f>
        <v>#REF!</v>
      </c>
    </row>
    <row r="30" customHeight="1" spans="1:2">
      <c r="A30" s="406" t="e">
        <f>CONCATENATE(#REF!,#REF!,#REF!,#REF!,#REF!,#REF!,#REF!)</f>
        <v>#REF!</v>
      </c>
      <c r="B30" s="406"/>
    </row>
  </sheetData>
  <sheetProtection formatCells="0" formatColumns="0" formatRows="0"/>
  <mergeCells count="12">
    <mergeCell ref="A2:M2"/>
    <mergeCell ref="A3:M3"/>
    <mergeCell ref="C6:D6"/>
    <mergeCell ref="E6:F6"/>
    <mergeCell ref="G6:I6"/>
    <mergeCell ref="J6:K6"/>
    <mergeCell ref="L6:M6"/>
    <mergeCell ref="A26:B26"/>
    <mergeCell ref="A27:B27"/>
    <mergeCell ref="A28:B28"/>
    <mergeCell ref="A6:A7"/>
    <mergeCell ref="B6:B7"/>
  </mergeCells>
  <hyperlinks>
    <hyperlink ref="A1" location="索引目录!D34" display="返回索引页"/>
    <hyperlink ref="B1" location="'4-非流动资产汇总'!B11" display="返回"/>
    <hyperlink ref="B8" location="'4-5-1投资性房地产-房屋成本模式'!A1" display="投资性房地产-房屋成本模式"/>
    <hyperlink ref="B9" location="'4-5-2投资性房地产-房屋公允模式'!A1" display="投资性房地产-房屋公允模式"/>
    <hyperlink ref="B10" location="'4-5-3投资性房地产-土地成本模式'!A1" display="投资性房地产-土地成本模式"/>
    <hyperlink ref="B11" location="'4-5-4投资性房地产-土地公允模式'!A1" display="投资性房地产-土地公允模式"/>
  </hyperlinks>
  <printOptions horizontalCentered="1"/>
  <pageMargins left="0.354330708661417" right="0.354330708661417" top="0.905511811023622" bottom="0.826771653543307" header="1.22047244094488" footer="0.511811023622047"/>
  <pageSetup paperSize="9" scale="91" fitToHeight="0" orientation="landscape"/>
  <headerFooter alignWithMargins="0">
    <oddHeader>&amp;R&amp;"宋体,常规"&amp;10共&amp;"Times New Roman,常规"&amp;N&amp;"宋体,常规"页第&amp;"Times New Roman,常规"&amp;P&amp;"宋体,常规"页</oddHead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33"/>
  <sheetViews>
    <sheetView topLeftCell="N1" workbookViewId="0">
      <selection activeCell="D56" sqref="D56"/>
    </sheetView>
  </sheetViews>
  <sheetFormatPr defaultColWidth="9" defaultRowHeight="12.75"/>
  <cols>
    <col min="1" max="1" width="5.5" style="126" customWidth="1"/>
    <col min="2" max="2" width="7.25" style="126" customWidth="1"/>
    <col min="3" max="3" width="9.125" style="126" customWidth="1"/>
    <col min="4" max="4" width="6.875" style="126" customWidth="1"/>
    <col min="5" max="6" width="9.125" style="126" customWidth="1" outlineLevel="1"/>
    <col min="7" max="7" width="7.375" style="126" customWidth="1"/>
    <col min="8" max="17" width="10.875" style="126" customWidth="1" outlineLevel="1"/>
    <col min="18" max="18" width="5.375" style="126" customWidth="1"/>
    <col min="19" max="19" width="4.875" style="126" customWidth="1"/>
    <col min="20" max="20" width="7.25" style="126" customWidth="1"/>
    <col min="21" max="21" width="7.75" style="126" customWidth="1"/>
    <col min="22" max="23" width="7.25" style="126" hidden="1" customWidth="1" outlineLevel="1"/>
    <col min="24" max="24" width="7.25" style="126" customWidth="1" collapsed="1"/>
    <col min="25" max="25" width="8.5" style="126" customWidth="1"/>
    <col min="26" max="26" width="8" style="126" customWidth="1"/>
    <col min="27" max="27" width="6.5" style="126" customWidth="1"/>
    <col min="28" max="28" width="7" style="126" customWidth="1"/>
    <col min="29" max="29" width="7.875" style="126" customWidth="1"/>
    <col min="30" max="30" width="7.75" style="126" customWidth="1"/>
    <col min="31" max="31" width="7.25" style="126" customWidth="1"/>
    <col min="32" max="32" width="5.75" style="126" customWidth="1" outlineLevel="1"/>
    <col min="33" max="33" width="9" style="126" outlineLevel="1"/>
    <col min="34" max="16384" width="9" style="126"/>
  </cols>
  <sheetData>
    <row r="1" spans="1:2">
      <c r="A1" s="342" t="s">
        <v>207</v>
      </c>
      <c r="B1" s="342" t="s">
        <v>479</v>
      </c>
    </row>
    <row r="2" s="183" customFormat="1" ht="30" customHeight="1" spans="1:32">
      <c r="A2" s="188" t="s">
        <v>786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row>
    <row r="3" s="183" customFormat="1" ht="30" customHeight="1" spans="1:32">
      <c r="A3" s="343" t="s">
        <v>787</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row>
    <row r="4" ht="14.1" customHeight="1" spans="1:32">
      <c r="A4" s="221" t="e">
        <f>CONCATENATE(#REF!,#REF!,#REF!,#REF!,#REF!,#REF!,#REF!)</f>
        <v>#REF!</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row>
    <row r="5" ht="14.1" customHeight="1" spans="20:32">
      <c r="T5" s="190"/>
      <c r="U5" s="190"/>
      <c r="V5" s="190"/>
      <c r="W5" s="190"/>
      <c r="X5" s="190"/>
      <c r="Y5" s="190"/>
      <c r="Z5" s="190"/>
      <c r="AA5" s="190"/>
      <c r="AB5" s="190"/>
      <c r="AC5" s="190"/>
      <c r="AD5" s="376" t="s">
        <v>773</v>
      </c>
      <c r="AE5" s="376"/>
      <c r="AF5" s="219"/>
    </row>
    <row r="6" ht="15.75" customHeight="1" spans="1:32">
      <c r="A6" s="367" t="e">
        <f>#REF!&amp;#REF!</f>
        <v>#REF!</v>
      </c>
      <c r="B6" s="367" t="e">
        <f>#REF!&amp;#REF!</f>
        <v>#REF!</v>
      </c>
      <c r="C6" s="367" t="e">
        <f>#REF!&amp;#REF!</f>
        <v>#REF!</v>
      </c>
      <c r="D6" s="367" t="e">
        <f>#REF!&amp;#REF!</f>
        <v>#REF!</v>
      </c>
      <c r="E6" s="367" t="e">
        <f>#REF!&amp;#REF!</f>
        <v>#REF!</v>
      </c>
      <c r="F6" s="367" t="e">
        <f>#REF!&amp;#REF!</f>
        <v>#REF!</v>
      </c>
      <c r="G6" s="367" t="e">
        <f>#REF!&amp;#REF!</f>
        <v>#REF!</v>
      </c>
      <c r="H6" s="367" t="e">
        <f>#REF!&amp;#REF!</f>
        <v>#REF!</v>
      </c>
      <c r="I6" s="367" t="e">
        <f>#REF!&amp;#REF!</f>
        <v>#REF!</v>
      </c>
      <c r="J6" s="367" t="e">
        <f>#REF!&amp;#REF!</f>
        <v>#REF!</v>
      </c>
      <c r="K6" s="367" t="e">
        <f>#REF!&amp;#REF!</f>
        <v>#REF!</v>
      </c>
      <c r="L6" s="367" t="e">
        <f>#REF!&amp;#REF!</f>
        <v>#REF!</v>
      </c>
      <c r="M6" s="367" t="e">
        <f>#REF!&amp;#REF!</f>
        <v>#REF!</v>
      </c>
      <c r="N6" s="367" t="e">
        <f>#REF!&amp;#REF!</f>
        <v>#REF!</v>
      </c>
      <c r="O6" s="367" t="e">
        <f>#REF!&amp;#REF!</f>
        <v>#REF!</v>
      </c>
      <c r="P6" s="367" t="e">
        <f>#REF!&amp;#REF!</f>
        <v>#REF!</v>
      </c>
      <c r="Q6" s="367" t="e">
        <f>#REF!&amp;#REF!</f>
        <v>#REF!</v>
      </c>
      <c r="R6" s="367" t="e">
        <f>#REF!&amp;#REF!</f>
        <v>#REF!</v>
      </c>
      <c r="S6" s="367" t="e">
        <f>#REF!&amp;#REF!</f>
        <v>#REF!</v>
      </c>
      <c r="AD6" s="377" t="s">
        <v>236</v>
      </c>
      <c r="AE6" s="377"/>
      <c r="AF6" s="219"/>
    </row>
    <row r="7" s="184" customFormat="1" ht="15.75" customHeight="1" spans="1:33">
      <c r="A7" s="192" t="s">
        <v>312</v>
      </c>
      <c r="B7" s="192" t="s">
        <v>788</v>
      </c>
      <c r="C7" s="192" t="s">
        <v>789</v>
      </c>
      <c r="D7" s="273" t="s">
        <v>790</v>
      </c>
      <c r="E7" s="211" t="s">
        <v>791</v>
      </c>
      <c r="F7" s="273" t="s">
        <v>792</v>
      </c>
      <c r="G7" s="192" t="s">
        <v>793</v>
      </c>
      <c r="H7" s="211" t="s">
        <v>794</v>
      </c>
      <c r="I7" s="211" t="s">
        <v>795</v>
      </c>
      <c r="J7" s="273" t="s">
        <v>796</v>
      </c>
      <c r="K7" s="352" t="s">
        <v>797</v>
      </c>
      <c r="L7" s="353" t="s">
        <v>798</v>
      </c>
      <c r="M7" s="211" t="s">
        <v>799</v>
      </c>
      <c r="N7" s="211" t="s">
        <v>800</v>
      </c>
      <c r="O7" s="211" t="s">
        <v>801</v>
      </c>
      <c r="P7" s="211" t="s">
        <v>802</v>
      </c>
      <c r="Q7" s="211" t="s">
        <v>803</v>
      </c>
      <c r="R7" s="211" t="s">
        <v>804</v>
      </c>
      <c r="S7" s="356" t="s">
        <v>668</v>
      </c>
      <c r="T7" s="356" t="s">
        <v>805</v>
      </c>
      <c r="U7" s="211" t="s">
        <v>806</v>
      </c>
      <c r="V7" s="192" t="s">
        <v>483</v>
      </c>
      <c r="W7" s="240"/>
      <c r="X7" s="196" t="s">
        <v>346</v>
      </c>
      <c r="Y7" s="129"/>
      <c r="Z7" s="192" t="s">
        <v>484</v>
      </c>
      <c r="AA7" s="129"/>
      <c r="AB7" s="129"/>
      <c r="AC7" s="211" t="s">
        <v>555</v>
      </c>
      <c r="AD7" s="273" t="s">
        <v>807</v>
      </c>
      <c r="AE7" s="211" t="s">
        <v>340</v>
      </c>
      <c r="AF7" s="211" t="s">
        <v>808</v>
      </c>
      <c r="AG7" s="192" t="s">
        <v>809</v>
      </c>
    </row>
    <row r="8" s="184" customFormat="1" ht="36.75" customHeight="1" spans="1:33">
      <c r="A8" s="129"/>
      <c r="B8" s="129"/>
      <c r="C8" s="129"/>
      <c r="D8" s="274"/>
      <c r="E8" s="129"/>
      <c r="F8" s="274"/>
      <c r="G8" s="129"/>
      <c r="H8" s="129"/>
      <c r="I8" s="129"/>
      <c r="J8" s="274"/>
      <c r="K8" s="354"/>
      <c r="L8" s="355"/>
      <c r="M8" s="129"/>
      <c r="N8" s="129"/>
      <c r="O8" s="129"/>
      <c r="P8" s="129"/>
      <c r="Q8" s="129"/>
      <c r="R8" s="129"/>
      <c r="S8" s="358"/>
      <c r="T8" s="358"/>
      <c r="U8" s="129"/>
      <c r="V8" s="192" t="s">
        <v>775</v>
      </c>
      <c r="W8" s="193" t="s">
        <v>776</v>
      </c>
      <c r="X8" s="196" t="s">
        <v>775</v>
      </c>
      <c r="Y8" s="192" t="s">
        <v>776</v>
      </c>
      <c r="Z8" s="192" t="s">
        <v>775</v>
      </c>
      <c r="AA8" s="192" t="s">
        <v>706</v>
      </c>
      <c r="AB8" s="192" t="s">
        <v>776</v>
      </c>
      <c r="AC8" s="129"/>
      <c r="AD8" s="351"/>
      <c r="AE8" s="129"/>
      <c r="AF8" s="129"/>
      <c r="AG8" s="129"/>
    </row>
    <row r="9" ht="15.75" customHeight="1" spans="1:33">
      <c r="A9" s="129"/>
      <c r="B9" s="132"/>
      <c r="C9" s="132"/>
      <c r="D9" s="132"/>
      <c r="E9" s="132"/>
      <c r="F9" s="132"/>
      <c r="G9" s="132"/>
      <c r="H9" s="132"/>
      <c r="I9" s="132"/>
      <c r="J9" s="132"/>
      <c r="K9" s="132"/>
      <c r="L9" s="132"/>
      <c r="M9" s="132"/>
      <c r="N9" s="132"/>
      <c r="O9" s="132"/>
      <c r="P9" s="132"/>
      <c r="Q9" s="132"/>
      <c r="R9" s="195"/>
      <c r="S9" s="195"/>
      <c r="T9" s="195"/>
      <c r="U9" s="350"/>
      <c r="V9" s="133"/>
      <c r="W9" s="143"/>
      <c r="X9" s="145"/>
      <c r="Y9" s="145"/>
      <c r="Z9" s="133"/>
      <c r="AA9" s="133"/>
      <c r="AB9" s="218"/>
      <c r="AC9" s="133" t="str">
        <f>IF(Y9=0,"",(AB9-Y9)/Y9*100)</f>
        <v/>
      </c>
      <c r="AD9" s="133" t="s">
        <v>415</v>
      </c>
      <c r="AE9" s="207"/>
      <c r="AF9" s="378"/>
      <c r="AG9" s="217"/>
    </row>
    <row r="10" ht="15.75" customHeight="1" spans="1:33">
      <c r="A10" s="129"/>
      <c r="B10" s="132"/>
      <c r="C10" s="132"/>
      <c r="D10" s="132"/>
      <c r="E10" s="132"/>
      <c r="F10" s="132"/>
      <c r="G10" s="132"/>
      <c r="H10" s="132"/>
      <c r="I10" s="132"/>
      <c r="J10" s="132"/>
      <c r="K10" s="132"/>
      <c r="L10" s="132"/>
      <c r="M10" s="132"/>
      <c r="N10" s="132"/>
      <c r="O10" s="132"/>
      <c r="P10" s="132"/>
      <c r="Q10" s="132"/>
      <c r="R10" s="129"/>
      <c r="S10" s="195"/>
      <c r="T10" s="195"/>
      <c r="U10" s="350"/>
      <c r="V10" s="133" t="s">
        <v>415</v>
      </c>
      <c r="W10" s="143"/>
      <c r="X10" s="145"/>
      <c r="Y10" s="145"/>
      <c r="Z10" s="133"/>
      <c r="AA10" s="133"/>
      <c r="AB10" s="218"/>
      <c r="AC10" s="133" t="str">
        <f t="shared" ref="AC10:AC27" si="0">IF(Y10=0,"",(AB10-Y10)/Y10*100)</f>
        <v/>
      </c>
      <c r="AD10" s="133" t="s">
        <v>415</v>
      </c>
      <c r="AE10" s="207"/>
      <c r="AF10" s="217"/>
      <c r="AG10" s="217"/>
    </row>
    <row r="11" ht="15.75" customHeight="1" spans="1:33">
      <c r="A11" s="129"/>
      <c r="B11" s="132"/>
      <c r="C11" s="132"/>
      <c r="D11" s="132"/>
      <c r="E11" s="132"/>
      <c r="F11" s="132"/>
      <c r="G11" s="132"/>
      <c r="H11" s="132"/>
      <c r="I11" s="132"/>
      <c r="J11" s="132"/>
      <c r="K11" s="132"/>
      <c r="L11" s="132"/>
      <c r="M11" s="132"/>
      <c r="N11" s="132"/>
      <c r="O11" s="132"/>
      <c r="P11" s="132"/>
      <c r="Q11" s="132"/>
      <c r="R11" s="129"/>
      <c r="S11" s="195"/>
      <c r="T11" s="195"/>
      <c r="U11" s="350"/>
      <c r="V11" s="133"/>
      <c r="W11" s="143"/>
      <c r="X11" s="145"/>
      <c r="Y11" s="145"/>
      <c r="Z11" s="133"/>
      <c r="AA11" s="133"/>
      <c r="AB11" s="218"/>
      <c r="AC11" s="133" t="str">
        <f t="shared" si="0"/>
        <v/>
      </c>
      <c r="AD11" s="133"/>
      <c r="AE11" s="207"/>
      <c r="AF11" s="217"/>
      <c r="AG11" s="217"/>
    </row>
    <row r="12" ht="15.75" customHeight="1" spans="1:33">
      <c r="A12" s="129"/>
      <c r="B12" s="132"/>
      <c r="C12" s="132"/>
      <c r="D12" s="132"/>
      <c r="E12" s="132"/>
      <c r="F12" s="132"/>
      <c r="G12" s="132"/>
      <c r="H12" s="132"/>
      <c r="I12" s="132"/>
      <c r="J12" s="132"/>
      <c r="K12" s="132"/>
      <c r="L12" s="132"/>
      <c r="M12" s="132"/>
      <c r="N12" s="132"/>
      <c r="O12" s="132"/>
      <c r="P12" s="132"/>
      <c r="Q12" s="132"/>
      <c r="R12" s="129"/>
      <c r="S12" s="195"/>
      <c r="T12" s="195"/>
      <c r="U12" s="350"/>
      <c r="V12" s="133"/>
      <c r="W12" s="143"/>
      <c r="X12" s="145"/>
      <c r="Y12" s="145"/>
      <c r="Z12" s="133"/>
      <c r="AA12" s="133"/>
      <c r="AB12" s="218"/>
      <c r="AC12" s="133" t="str">
        <f t="shared" si="0"/>
        <v/>
      </c>
      <c r="AD12" s="133"/>
      <c r="AE12" s="207"/>
      <c r="AF12" s="217"/>
      <c r="AG12" s="217"/>
    </row>
    <row r="13" ht="15.75" customHeight="1" spans="1:33">
      <c r="A13" s="129"/>
      <c r="B13" s="132"/>
      <c r="C13" s="132"/>
      <c r="D13" s="132"/>
      <c r="E13" s="132"/>
      <c r="F13" s="132"/>
      <c r="G13" s="132"/>
      <c r="H13" s="132"/>
      <c r="I13" s="132"/>
      <c r="J13" s="132"/>
      <c r="K13" s="132"/>
      <c r="L13" s="132"/>
      <c r="M13" s="132"/>
      <c r="N13" s="132"/>
      <c r="O13" s="132"/>
      <c r="P13" s="132"/>
      <c r="Q13" s="132"/>
      <c r="R13" s="129"/>
      <c r="S13" s="195"/>
      <c r="T13" s="195"/>
      <c r="U13" s="350"/>
      <c r="V13" s="133"/>
      <c r="W13" s="143"/>
      <c r="X13" s="145"/>
      <c r="Y13" s="145"/>
      <c r="Z13" s="133"/>
      <c r="AA13" s="133"/>
      <c r="AB13" s="218"/>
      <c r="AC13" s="133" t="str">
        <f t="shared" si="0"/>
        <v/>
      </c>
      <c r="AD13" s="133"/>
      <c r="AE13" s="207"/>
      <c r="AF13" s="217"/>
      <c r="AG13" s="217"/>
    </row>
    <row r="14" ht="15.75" customHeight="1" spans="1:33">
      <c r="A14" s="129"/>
      <c r="B14" s="132"/>
      <c r="C14" s="132"/>
      <c r="D14" s="132"/>
      <c r="E14" s="132"/>
      <c r="F14" s="132"/>
      <c r="G14" s="132"/>
      <c r="H14" s="132"/>
      <c r="I14" s="132"/>
      <c r="J14" s="132"/>
      <c r="K14" s="132"/>
      <c r="L14" s="132"/>
      <c r="M14" s="132"/>
      <c r="N14" s="132"/>
      <c r="O14" s="132"/>
      <c r="P14" s="132"/>
      <c r="Q14" s="132"/>
      <c r="R14" s="129"/>
      <c r="S14" s="195"/>
      <c r="T14" s="195"/>
      <c r="U14" s="350"/>
      <c r="V14" s="133"/>
      <c r="W14" s="143"/>
      <c r="X14" s="145"/>
      <c r="Y14" s="145"/>
      <c r="Z14" s="133"/>
      <c r="AA14" s="133"/>
      <c r="AB14" s="218"/>
      <c r="AC14" s="133" t="str">
        <f t="shared" si="0"/>
        <v/>
      </c>
      <c r="AD14" s="133"/>
      <c r="AE14" s="207"/>
      <c r="AF14" s="217"/>
      <c r="AG14" s="217"/>
    </row>
    <row r="15" ht="15.75" customHeight="1" spans="1:33">
      <c r="A15" s="129"/>
      <c r="B15" s="132"/>
      <c r="C15" s="132"/>
      <c r="D15" s="132"/>
      <c r="E15" s="132"/>
      <c r="F15" s="132"/>
      <c r="G15" s="132"/>
      <c r="H15" s="132"/>
      <c r="I15" s="132"/>
      <c r="J15" s="132"/>
      <c r="K15" s="132"/>
      <c r="L15" s="132"/>
      <c r="M15" s="132"/>
      <c r="N15" s="132"/>
      <c r="O15" s="132"/>
      <c r="P15" s="132"/>
      <c r="Q15" s="132"/>
      <c r="R15" s="129"/>
      <c r="S15" s="195"/>
      <c r="T15" s="195"/>
      <c r="U15" s="350"/>
      <c r="V15" s="133"/>
      <c r="W15" s="143"/>
      <c r="X15" s="145"/>
      <c r="Y15" s="145"/>
      <c r="Z15" s="133"/>
      <c r="AA15" s="133"/>
      <c r="AB15" s="218"/>
      <c r="AC15" s="133" t="str">
        <f t="shared" si="0"/>
        <v/>
      </c>
      <c r="AD15" s="133"/>
      <c r="AE15" s="207"/>
      <c r="AF15" s="217"/>
      <c r="AG15" s="217"/>
    </row>
    <row r="16" ht="15.75" customHeight="1" spans="1:33">
      <c r="A16" s="129"/>
      <c r="B16" s="132"/>
      <c r="C16" s="132"/>
      <c r="D16" s="132"/>
      <c r="E16" s="132"/>
      <c r="F16" s="132"/>
      <c r="G16" s="132"/>
      <c r="H16" s="132"/>
      <c r="I16" s="132"/>
      <c r="J16" s="132"/>
      <c r="K16" s="132"/>
      <c r="L16" s="132"/>
      <c r="M16" s="132"/>
      <c r="N16" s="132"/>
      <c r="O16" s="132"/>
      <c r="P16" s="132"/>
      <c r="Q16" s="132"/>
      <c r="R16" s="129"/>
      <c r="S16" s="195"/>
      <c r="T16" s="195"/>
      <c r="U16" s="350"/>
      <c r="V16" s="133" t="s">
        <v>415</v>
      </c>
      <c r="W16" s="143"/>
      <c r="X16" s="145"/>
      <c r="Y16" s="145"/>
      <c r="Z16" s="133"/>
      <c r="AA16" s="133"/>
      <c r="AB16" s="218"/>
      <c r="AC16" s="133" t="str">
        <f t="shared" si="0"/>
        <v/>
      </c>
      <c r="AD16" s="133" t="s">
        <v>415</v>
      </c>
      <c r="AE16" s="207"/>
      <c r="AF16" s="217"/>
      <c r="AG16" s="217"/>
    </row>
    <row r="17" ht="15.75" customHeight="1" spans="1:33">
      <c r="A17" s="129"/>
      <c r="B17" s="132"/>
      <c r="C17" s="132"/>
      <c r="D17" s="132"/>
      <c r="E17" s="132"/>
      <c r="F17" s="132"/>
      <c r="G17" s="132"/>
      <c r="H17" s="132"/>
      <c r="I17" s="132"/>
      <c r="J17" s="132"/>
      <c r="K17" s="132"/>
      <c r="L17" s="132"/>
      <c r="M17" s="132"/>
      <c r="N17" s="132"/>
      <c r="O17" s="132"/>
      <c r="P17" s="132"/>
      <c r="Q17" s="132"/>
      <c r="R17" s="129"/>
      <c r="S17" s="195"/>
      <c r="T17" s="195"/>
      <c r="U17" s="350"/>
      <c r="V17" s="133" t="s">
        <v>415</v>
      </c>
      <c r="W17" s="143"/>
      <c r="X17" s="145"/>
      <c r="Y17" s="145"/>
      <c r="Z17" s="133"/>
      <c r="AA17" s="133"/>
      <c r="AB17" s="218"/>
      <c r="AC17" s="133" t="str">
        <f t="shared" si="0"/>
        <v/>
      </c>
      <c r="AD17" s="133" t="s">
        <v>415</v>
      </c>
      <c r="AE17" s="207"/>
      <c r="AF17" s="217"/>
      <c r="AG17" s="217"/>
    </row>
    <row r="18" ht="15.75" customHeight="1" spans="1:33">
      <c r="A18" s="129"/>
      <c r="B18" s="132"/>
      <c r="C18" s="132"/>
      <c r="D18" s="132"/>
      <c r="E18" s="132"/>
      <c r="F18" s="132"/>
      <c r="G18" s="132"/>
      <c r="H18" s="132"/>
      <c r="I18" s="132"/>
      <c r="J18" s="132"/>
      <c r="K18" s="132"/>
      <c r="L18" s="132"/>
      <c r="M18" s="132"/>
      <c r="N18" s="132"/>
      <c r="O18" s="132"/>
      <c r="P18" s="132"/>
      <c r="Q18" s="132"/>
      <c r="R18" s="129"/>
      <c r="S18" s="195"/>
      <c r="T18" s="195"/>
      <c r="U18" s="350"/>
      <c r="V18" s="133" t="s">
        <v>415</v>
      </c>
      <c r="W18" s="143"/>
      <c r="X18" s="145"/>
      <c r="Y18" s="145"/>
      <c r="Z18" s="133"/>
      <c r="AA18" s="133"/>
      <c r="AB18" s="218"/>
      <c r="AC18" s="133" t="str">
        <f t="shared" si="0"/>
        <v/>
      </c>
      <c r="AD18" s="133" t="s">
        <v>415</v>
      </c>
      <c r="AE18" s="207"/>
      <c r="AF18" s="217"/>
      <c r="AG18" s="217"/>
    </row>
    <row r="19" ht="15.75" customHeight="1" spans="1:33">
      <c r="A19" s="129"/>
      <c r="B19" s="132"/>
      <c r="C19" s="132"/>
      <c r="D19" s="132"/>
      <c r="E19" s="132"/>
      <c r="F19" s="132"/>
      <c r="G19" s="132"/>
      <c r="H19" s="132"/>
      <c r="I19" s="132"/>
      <c r="J19" s="132"/>
      <c r="K19" s="132"/>
      <c r="L19" s="132"/>
      <c r="M19" s="132"/>
      <c r="N19" s="132"/>
      <c r="O19" s="132"/>
      <c r="P19" s="132"/>
      <c r="Q19" s="132"/>
      <c r="R19" s="129"/>
      <c r="S19" s="195"/>
      <c r="T19" s="195"/>
      <c r="U19" s="350"/>
      <c r="V19" s="133" t="s">
        <v>415</v>
      </c>
      <c r="W19" s="143"/>
      <c r="X19" s="145"/>
      <c r="Y19" s="145"/>
      <c r="Z19" s="133"/>
      <c r="AA19" s="133"/>
      <c r="AB19" s="218"/>
      <c r="AC19" s="133" t="str">
        <f t="shared" si="0"/>
        <v/>
      </c>
      <c r="AD19" s="133" t="s">
        <v>415</v>
      </c>
      <c r="AE19" s="207"/>
      <c r="AF19" s="217"/>
      <c r="AG19" s="217"/>
    </row>
    <row r="20" ht="15.75" customHeight="1" spans="1:33">
      <c r="A20" s="129"/>
      <c r="B20" s="132"/>
      <c r="C20" s="132"/>
      <c r="D20" s="132"/>
      <c r="E20" s="132"/>
      <c r="F20" s="132"/>
      <c r="G20" s="132"/>
      <c r="H20" s="132"/>
      <c r="I20" s="132"/>
      <c r="J20" s="132"/>
      <c r="K20" s="132"/>
      <c r="L20" s="132"/>
      <c r="M20" s="132"/>
      <c r="N20" s="132"/>
      <c r="O20" s="132"/>
      <c r="P20" s="132"/>
      <c r="Q20" s="132"/>
      <c r="R20" s="129"/>
      <c r="S20" s="195"/>
      <c r="T20" s="195"/>
      <c r="U20" s="350"/>
      <c r="V20" s="133" t="s">
        <v>415</v>
      </c>
      <c r="W20" s="143"/>
      <c r="X20" s="145"/>
      <c r="Y20" s="145"/>
      <c r="Z20" s="133"/>
      <c r="AA20" s="133"/>
      <c r="AB20" s="218"/>
      <c r="AC20" s="133" t="str">
        <f t="shared" si="0"/>
        <v/>
      </c>
      <c r="AD20" s="133" t="s">
        <v>415</v>
      </c>
      <c r="AE20" s="207"/>
      <c r="AF20" s="217"/>
      <c r="AG20" s="217"/>
    </row>
    <row r="21" ht="15.75" customHeight="1" spans="1:33">
      <c r="A21" s="129"/>
      <c r="B21" s="132"/>
      <c r="C21" s="132"/>
      <c r="D21" s="132"/>
      <c r="E21" s="132"/>
      <c r="F21" s="132"/>
      <c r="G21" s="132"/>
      <c r="H21" s="132"/>
      <c r="I21" s="132"/>
      <c r="J21" s="132"/>
      <c r="K21" s="132"/>
      <c r="L21" s="132"/>
      <c r="M21" s="132"/>
      <c r="N21" s="132"/>
      <c r="O21" s="132"/>
      <c r="P21" s="132"/>
      <c r="Q21" s="132"/>
      <c r="R21" s="129"/>
      <c r="S21" s="195"/>
      <c r="T21" s="195"/>
      <c r="U21" s="350"/>
      <c r="V21" s="133" t="s">
        <v>415</v>
      </c>
      <c r="W21" s="143"/>
      <c r="X21" s="145"/>
      <c r="Y21" s="145"/>
      <c r="Z21" s="133"/>
      <c r="AA21" s="133"/>
      <c r="AB21" s="218"/>
      <c r="AC21" s="133" t="str">
        <f t="shared" si="0"/>
        <v/>
      </c>
      <c r="AD21" s="133" t="s">
        <v>415</v>
      </c>
      <c r="AE21" s="207"/>
      <c r="AF21" s="217"/>
      <c r="AG21" s="217"/>
    </row>
    <row r="22" ht="15.75" customHeight="1" spans="1:33">
      <c r="A22" s="129"/>
      <c r="B22" s="132"/>
      <c r="C22" s="132"/>
      <c r="D22" s="132"/>
      <c r="E22" s="132"/>
      <c r="F22" s="132"/>
      <c r="G22" s="132"/>
      <c r="H22" s="132"/>
      <c r="I22" s="132"/>
      <c r="J22" s="132"/>
      <c r="K22" s="132"/>
      <c r="L22" s="132"/>
      <c r="M22" s="132"/>
      <c r="N22" s="132"/>
      <c r="O22" s="132"/>
      <c r="P22" s="132"/>
      <c r="Q22" s="132"/>
      <c r="R22" s="129"/>
      <c r="S22" s="195"/>
      <c r="T22" s="195"/>
      <c r="U22" s="350"/>
      <c r="V22" s="133" t="s">
        <v>415</v>
      </c>
      <c r="W22" s="143"/>
      <c r="X22" s="145"/>
      <c r="Y22" s="145"/>
      <c r="Z22" s="133"/>
      <c r="AA22" s="133"/>
      <c r="AB22" s="218"/>
      <c r="AC22" s="133" t="str">
        <f t="shared" si="0"/>
        <v/>
      </c>
      <c r="AD22" s="133" t="s">
        <v>415</v>
      </c>
      <c r="AE22" s="207"/>
      <c r="AF22" s="217"/>
      <c r="AG22" s="217"/>
    </row>
    <row r="23" ht="15.75" customHeight="1" spans="1:33">
      <c r="A23" s="129"/>
      <c r="B23" s="132"/>
      <c r="C23" s="132"/>
      <c r="D23" s="132"/>
      <c r="E23" s="132"/>
      <c r="F23" s="132"/>
      <c r="G23" s="132"/>
      <c r="H23" s="132"/>
      <c r="I23" s="132"/>
      <c r="J23" s="132"/>
      <c r="K23" s="132"/>
      <c r="L23" s="132"/>
      <c r="M23" s="132"/>
      <c r="N23" s="132"/>
      <c r="O23" s="132"/>
      <c r="P23" s="132"/>
      <c r="Q23" s="132"/>
      <c r="R23" s="129"/>
      <c r="S23" s="195"/>
      <c r="T23" s="195"/>
      <c r="U23" s="350"/>
      <c r="V23" s="133" t="s">
        <v>415</v>
      </c>
      <c r="W23" s="143"/>
      <c r="X23" s="145"/>
      <c r="Y23" s="145"/>
      <c r="Z23" s="133"/>
      <c r="AA23" s="133"/>
      <c r="AB23" s="218"/>
      <c r="AC23" s="133" t="str">
        <f t="shared" si="0"/>
        <v/>
      </c>
      <c r="AD23" s="133" t="s">
        <v>415</v>
      </c>
      <c r="AE23" s="207"/>
      <c r="AF23" s="217"/>
      <c r="AG23" s="217"/>
    </row>
    <row r="24" ht="15.75" customHeight="1" spans="1:33">
      <c r="A24" s="129"/>
      <c r="B24" s="132"/>
      <c r="C24" s="132"/>
      <c r="D24" s="132"/>
      <c r="E24" s="132"/>
      <c r="F24" s="132"/>
      <c r="G24" s="132"/>
      <c r="H24" s="132"/>
      <c r="I24" s="132"/>
      <c r="J24" s="132"/>
      <c r="K24" s="132"/>
      <c r="L24" s="132"/>
      <c r="M24" s="132"/>
      <c r="N24" s="132"/>
      <c r="O24" s="132"/>
      <c r="P24" s="132"/>
      <c r="Q24" s="132"/>
      <c r="R24" s="129"/>
      <c r="S24" s="195"/>
      <c r="T24" s="195"/>
      <c r="U24" s="350"/>
      <c r="V24" s="133"/>
      <c r="W24" s="143"/>
      <c r="X24" s="145"/>
      <c r="Y24" s="145"/>
      <c r="Z24" s="133"/>
      <c r="AA24" s="133"/>
      <c r="AB24" s="218"/>
      <c r="AC24" s="133" t="str">
        <f t="shared" si="0"/>
        <v/>
      </c>
      <c r="AD24" s="133" t="s">
        <v>415</v>
      </c>
      <c r="AE24" s="207"/>
      <c r="AF24" s="217"/>
      <c r="AG24" s="217"/>
    </row>
    <row r="25" ht="15.75" customHeight="1" spans="1:33">
      <c r="A25" s="146" t="s">
        <v>632</v>
      </c>
      <c r="B25" s="347"/>
      <c r="C25" s="348"/>
      <c r="D25" s="348"/>
      <c r="E25" s="348"/>
      <c r="F25" s="348"/>
      <c r="G25" s="348"/>
      <c r="H25" s="348"/>
      <c r="I25" s="348"/>
      <c r="J25" s="348"/>
      <c r="K25" s="348"/>
      <c r="L25" s="348"/>
      <c r="M25" s="348"/>
      <c r="N25" s="348"/>
      <c r="O25" s="348"/>
      <c r="P25" s="348"/>
      <c r="Q25" s="348"/>
      <c r="R25" s="129"/>
      <c r="S25" s="195"/>
      <c r="T25" s="195"/>
      <c r="U25" s="350"/>
      <c r="V25" s="133">
        <f>SUM(V9:V24)</f>
        <v>0</v>
      </c>
      <c r="W25" s="143">
        <f t="shared" ref="W25:AB25" si="1">SUM(W9:W24)</f>
        <v>0</v>
      </c>
      <c r="X25" s="145">
        <f t="shared" si="1"/>
        <v>0</v>
      </c>
      <c r="Y25" s="133">
        <f t="shared" si="1"/>
        <v>0</v>
      </c>
      <c r="Z25" s="133">
        <f t="shared" si="1"/>
        <v>0</v>
      </c>
      <c r="AA25" s="133"/>
      <c r="AB25" s="133">
        <f t="shared" si="1"/>
        <v>0</v>
      </c>
      <c r="AC25" s="133" t="str">
        <f t="shared" si="0"/>
        <v/>
      </c>
      <c r="AD25" s="133" t="s">
        <v>415</v>
      </c>
      <c r="AE25" s="207"/>
      <c r="AF25" s="217"/>
      <c r="AG25" s="217"/>
    </row>
    <row r="26" ht="15.75" customHeight="1" spans="1:33">
      <c r="A26" s="146" t="s">
        <v>785</v>
      </c>
      <c r="B26" s="303"/>
      <c r="C26" s="196"/>
      <c r="D26" s="196"/>
      <c r="E26" s="196"/>
      <c r="F26" s="196"/>
      <c r="G26" s="196"/>
      <c r="H26" s="196"/>
      <c r="I26" s="196"/>
      <c r="J26" s="196"/>
      <c r="K26" s="196"/>
      <c r="L26" s="196"/>
      <c r="M26" s="196"/>
      <c r="N26" s="196"/>
      <c r="O26" s="196"/>
      <c r="P26" s="196"/>
      <c r="Q26" s="196"/>
      <c r="R26" s="129"/>
      <c r="S26" s="195"/>
      <c r="T26" s="195"/>
      <c r="U26" s="350"/>
      <c r="V26" s="133"/>
      <c r="W26" s="143"/>
      <c r="X26" s="145"/>
      <c r="Y26" s="145"/>
      <c r="Z26" s="133"/>
      <c r="AA26" s="133"/>
      <c r="AB26" s="218"/>
      <c r="AC26" s="133" t="str">
        <f t="shared" si="0"/>
        <v/>
      </c>
      <c r="AD26" s="133" t="s">
        <v>415</v>
      </c>
      <c r="AE26" s="207"/>
      <c r="AF26" s="217"/>
      <c r="AG26" s="217"/>
    </row>
    <row r="27" ht="15.75" customHeight="1" spans="1:33">
      <c r="A27" s="146" t="s">
        <v>810</v>
      </c>
      <c r="B27" s="303"/>
      <c r="C27" s="196"/>
      <c r="D27" s="196"/>
      <c r="E27" s="196"/>
      <c r="F27" s="196"/>
      <c r="G27" s="196"/>
      <c r="H27" s="196"/>
      <c r="I27" s="196"/>
      <c r="J27" s="196"/>
      <c r="K27" s="196"/>
      <c r="L27" s="196"/>
      <c r="M27" s="196"/>
      <c r="N27" s="196"/>
      <c r="O27" s="196"/>
      <c r="P27" s="196"/>
      <c r="Q27" s="196"/>
      <c r="R27" s="129"/>
      <c r="S27" s="195"/>
      <c r="T27" s="195"/>
      <c r="U27" s="217"/>
      <c r="V27" s="133">
        <f>V25-V26</f>
        <v>0</v>
      </c>
      <c r="W27" s="143">
        <f t="shared" ref="W27:AB27" si="2">W25-W26</f>
        <v>0</v>
      </c>
      <c r="X27" s="145">
        <f t="shared" si="2"/>
        <v>0</v>
      </c>
      <c r="Y27" s="133">
        <f t="shared" si="2"/>
        <v>0</v>
      </c>
      <c r="Z27" s="133">
        <f t="shared" si="2"/>
        <v>0</v>
      </c>
      <c r="AA27" s="133"/>
      <c r="AB27" s="133">
        <f t="shared" si="2"/>
        <v>0</v>
      </c>
      <c r="AC27" s="133" t="str">
        <f t="shared" si="0"/>
        <v/>
      </c>
      <c r="AD27" s="133" t="s">
        <v>415</v>
      </c>
      <c r="AE27" s="207"/>
      <c r="AF27" s="217"/>
      <c r="AG27" s="217"/>
    </row>
    <row r="28" ht="15.75" customHeight="1" spans="1:32">
      <c r="A28" s="344" t="s">
        <v>811</v>
      </c>
      <c r="B28" s="344"/>
      <c r="C28" s="344"/>
      <c r="D28" s="344"/>
      <c r="E28" s="344"/>
      <c r="F28" s="344"/>
      <c r="G28" s="344"/>
      <c r="H28" s="344"/>
      <c r="I28" s="344"/>
      <c r="J28" s="344"/>
      <c r="K28" s="344"/>
      <c r="L28" s="344"/>
      <c r="M28" s="344"/>
      <c r="N28" s="344"/>
      <c r="O28" s="344"/>
      <c r="P28" s="344"/>
      <c r="Q28" s="344"/>
      <c r="Y28" s="219"/>
      <c r="Z28" s="346" t="e">
        <f>"评估人员："&amp;#REF!</f>
        <v>#REF!</v>
      </c>
      <c r="AA28" s="219"/>
      <c r="AB28" s="219"/>
      <c r="AC28" s="219"/>
      <c r="AD28" s="219"/>
      <c r="AE28" s="219"/>
      <c r="AF28" s="219"/>
    </row>
    <row r="29" ht="15.75" customHeight="1" spans="1:1">
      <c r="A29" s="368" t="e">
        <f>CONCATENATE(#REF!,#REF!,#REF!,#REF!,#REF!,#REF!,#REF!)</f>
        <v>#REF!</v>
      </c>
    </row>
    <row r="31" s="366" customFormat="1"/>
    <row r="32" s="366" customFormat="1" spans="1:21">
      <c r="A32" s="369"/>
      <c r="B32" s="369"/>
      <c r="C32" s="369"/>
      <c r="D32" s="369"/>
      <c r="E32" s="370"/>
      <c r="F32" s="370"/>
      <c r="G32" s="369"/>
      <c r="H32" s="370"/>
      <c r="I32" s="370"/>
      <c r="J32" s="370"/>
      <c r="K32" s="372"/>
      <c r="L32" s="372"/>
      <c r="M32" s="370"/>
      <c r="N32" s="370"/>
      <c r="O32" s="370"/>
      <c r="P32" s="370"/>
      <c r="Q32" s="370"/>
      <c r="R32" s="370"/>
      <c r="S32" s="374"/>
      <c r="T32" s="374"/>
      <c r="U32" s="370"/>
    </row>
    <row r="33" s="366" customFormat="1" spans="1:21">
      <c r="A33" s="371"/>
      <c r="B33" s="371"/>
      <c r="C33" s="371"/>
      <c r="D33" s="371"/>
      <c r="E33" s="371"/>
      <c r="F33" s="370"/>
      <c r="G33" s="371"/>
      <c r="H33" s="371"/>
      <c r="I33" s="371"/>
      <c r="J33" s="370"/>
      <c r="K33" s="373"/>
      <c r="L33" s="372"/>
      <c r="M33" s="371"/>
      <c r="N33" s="371"/>
      <c r="O33" s="371"/>
      <c r="P33" s="371"/>
      <c r="Q33" s="371"/>
      <c r="R33" s="371"/>
      <c r="S33" s="375"/>
      <c r="T33" s="375"/>
      <c r="U33" s="371"/>
    </row>
  </sheetData>
  <mergeCells count="59">
    <mergeCell ref="A2:AF2"/>
    <mergeCell ref="A3:AF3"/>
    <mergeCell ref="A4:AF4"/>
    <mergeCell ref="AD5:AE5"/>
    <mergeCell ref="A6:S6"/>
    <mergeCell ref="AD6:AE6"/>
    <mergeCell ref="V7:W7"/>
    <mergeCell ref="X7:Y7"/>
    <mergeCell ref="Z7:AB7"/>
    <mergeCell ref="A25:C25"/>
    <mergeCell ref="A26:C26"/>
    <mergeCell ref="A27:C27"/>
    <mergeCell ref="A28:G28"/>
    <mergeCell ref="A7:A8"/>
    <mergeCell ref="A32:A33"/>
    <mergeCell ref="B7:B8"/>
    <mergeCell ref="B32:B33"/>
    <mergeCell ref="C7:C8"/>
    <mergeCell ref="C32:C33"/>
    <mergeCell ref="D7:D8"/>
    <mergeCell ref="E7:E8"/>
    <mergeCell ref="E32:E33"/>
    <mergeCell ref="F7:F8"/>
    <mergeCell ref="F32:F33"/>
    <mergeCell ref="G7:G8"/>
    <mergeCell ref="G32:G33"/>
    <mergeCell ref="H7:H8"/>
    <mergeCell ref="H32:H33"/>
    <mergeCell ref="I7:I8"/>
    <mergeCell ref="I32:I33"/>
    <mergeCell ref="J7:J8"/>
    <mergeCell ref="J32:J33"/>
    <mergeCell ref="K7:K8"/>
    <mergeCell ref="K32:K33"/>
    <mergeCell ref="L7:L8"/>
    <mergeCell ref="L32:L33"/>
    <mergeCell ref="M7:M8"/>
    <mergeCell ref="M32:M33"/>
    <mergeCell ref="N7:N8"/>
    <mergeCell ref="N32:N33"/>
    <mergeCell ref="O7:O8"/>
    <mergeCell ref="O32:O33"/>
    <mergeCell ref="P7:P8"/>
    <mergeCell ref="P32:P33"/>
    <mergeCell ref="Q7:Q8"/>
    <mergeCell ref="Q32:Q33"/>
    <mergeCell ref="R7:R8"/>
    <mergeCell ref="R32:R33"/>
    <mergeCell ref="S7:S8"/>
    <mergeCell ref="S32:S33"/>
    <mergeCell ref="T7:T8"/>
    <mergeCell ref="T32:T33"/>
    <mergeCell ref="U7:U8"/>
    <mergeCell ref="U32:U33"/>
    <mergeCell ref="AC7:AC8"/>
    <mergeCell ref="AD7:AD8"/>
    <mergeCell ref="AE7:AE8"/>
    <mergeCell ref="AF7:AF8"/>
    <mergeCell ref="AG7:AG8"/>
  </mergeCells>
  <dataValidations count="1">
    <dataValidation type="list" allowBlank="1" showInputMessage="1" showErrorMessage="1" promptTitle="外购； 自建； 自用转入； 存货转入" sqref="D9:D24">
      <formula1>"外购,自建,自用转入,存货转入"</formula1>
    </dataValidation>
  </dataValidations>
  <hyperlinks>
    <hyperlink ref="A1" location="索引目录!E34" display="返回索引页"/>
    <hyperlink ref="B1" location="'4-5投资性房地产汇总'!B7" display="返回"/>
  </hyperlinks>
  <printOptions horizontalCentered="1"/>
  <pageMargins left="0.15748031496063" right="0.15748031496063"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showZeros="0" topLeftCell="B4" workbookViewId="0">
      <selection activeCell="A2" sqref="A2:K2"/>
    </sheetView>
  </sheetViews>
  <sheetFormatPr defaultColWidth="9" defaultRowHeight="18" customHeight="1"/>
  <cols>
    <col min="1" max="1" width="17.75" style="850" customWidth="1"/>
    <col min="2" max="2" width="10.5" style="854" customWidth="1"/>
    <col min="3" max="3" width="8" style="854" customWidth="1"/>
    <col min="4" max="4" width="13" style="854" customWidth="1"/>
    <col min="5" max="5" width="9.625" style="854" customWidth="1"/>
    <col min="6" max="6" width="18.625" style="854" customWidth="1"/>
    <col min="7" max="7" width="11.375" style="854" customWidth="1"/>
    <col min="8" max="8" width="17.25" style="854" customWidth="1"/>
    <col min="9" max="9" width="22.875" style="854" customWidth="1"/>
    <col min="10" max="10" width="13.875" style="854" customWidth="1"/>
    <col min="11" max="11" width="15.5" style="854" customWidth="1"/>
    <col min="12" max="16384" width="9" style="854"/>
  </cols>
  <sheetData>
    <row r="1" s="849" customFormat="1" ht="13.5" customHeight="1" spans="1:11">
      <c r="A1" s="456" t="s">
        <v>207</v>
      </c>
      <c r="B1" s="855"/>
      <c r="C1" s="855"/>
      <c r="D1" s="855"/>
      <c r="E1" s="855"/>
      <c r="F1" s="855"/>
      <c r="G1" s="855"/>
      <c r="H1" s="855"/>
      <c r="I1" s="855"/>
      <c r="J1" s="855"/>
      <c r="K1" s="855"/>
    </row>
    <row r="2" s="849" customFormat="1" customHeight="1" spans="1:11">
      <c r="A2" s="856" t="s">
        <v>113</v>
      </c>
      <c r="B2" s="855"/>
      <c r="C2" s="855"/>
      <c r="D2" s="855"/>
      <c r="E2" s="855"/>
      <c r="F2" s="855"/>
      <c r="G2" s="855"/>
      <c r="H2" s="855"/>
      <c r="I2" s="855"/>
      <c r="J2" s="855"/>
      <c r="K2" s="855"/>
    </row>
    <row r="3" customHeight="1" spans="1:11">
      <c r="A3" s="857" t="e">
        <f>CONCATENATE(#REF!,#REF!,#REF!,#REF!,#REF!,#REF!,#REF!)</f>
        <v>#REF!</v>
      </c>
      <c r="B3" s="857"/>
      <c r="C3" s="857"/>
      <c r="D3" s="857"/>
      <c r="E3" s="857"/>
      <c r="F3" s="857"/>
      <c r="G3" s="857"/>
      <c r="H3" s="857"/>
      <c r="I3" s="857"/>
      <c r="J3" s="857"/>
      <c r="K3" s="857"/>
    </row>
    <row r="4" ht="17.25" customHeight="1" spans="1:11">
      <c r="A4" s="858" t="s">
        <v>235</v>
      </c>
      <c r="B4" s="859"/>
      <c r="C4" s="859"/>
      <c r="D4" s="859"/>
      <c r="E4" s="859"/>
      <c r="F4" s="859"/>
      <c r="G4" s="859"/>
      <c r="H4" s="859"/>
      <c r="I4" s="859"/>
      <c r="K4" s="948" t="s">
        <v>236</v>
      </c>
    </row>
    <row r="5" s="850" customFormat="1" customHeight="1" spans="1:12">
      <c r="A5" s="860" t="s">
        <v>237</v>
      </c>
      <c r="B5" s="861" t="s">
        <v>238</v>
      </c>
      <c r="C5" s="862" t="s">
        <v>239</v>
      </c>
      <c r="D5" s="863"/>
      <c r="E5" s="863"/>
      <c r="F5" s="863"/>
      <c r="G5" s="864"/>
      <c r="H5" s="861" t="s">
        <v>240</v>
      </c>
      <c r="I5" s="949" t="s">
        <v>241</v>
      </c>
      <c r="J5" s="950" t="s">
        <v>242</v>
      </c>
      <c r="K5" s="951"/>
      <c r="L5" s="854"/>
    </row>
    <row r="6" s="850" customFormat="1" customHeight="1" spans="1:12">
      <c r="A6" s="865"/>
      <c r="B6" s="866" t="s">
        <v>243</v>
      </c>
      <c r="C6" s="867"/>
      <c r="D6" s="868"/>
      <c r="E6" s="868"/>
      <c r="F6" s="868"/>
      <c r="G6" s="869"/>
      <c r="H6" s="870"/>
      <c r="I6" s="952"/>
      <c r="J6" s="953"/>
      <c r="K6" s="954"/>
      <c r="L6" s="854"/>
    </row>
    <row r="7" s="850" customFormat="1" customHeight="1" spans="1:11">
      <c r="A7" s="871" t="s">
        <v>244</v>
      </c>
      <c r="B7" s="872" t="s">
        <v>245</v>
      </c>
      <c r="C7" s="868"/>
      <c r="D7" s="868"/>
      <c r="E7" s="869"/>
      <c r="F7" s="873" t="s">
        <v>246</v>
      </c>
      <c r="G7" s="874"/>
      <c r="H7" s="873" t="s">
        <v>247</v>
      </c>
      <c r="I7" s="941" t="s">
        <v>241</v>
      </c>
      <c r="J7" s="873" t="s">
        <v>242</v>
      </c>
      <c r="K7" s="955"/>
    </row>
    <row r="8" s="850" customFormat="1" customHeight="1" spans="1:11">
      <c r="A8" s="875" t="s">
        <v>248</v>
      </c>
      <c r="B8" s="872" t="s">
        <v>245</v>
      </c>
      <c r="C8" s="868"/>
      <c r="D8" s="868"/>
      <c r="E8" s="869"/>
      <c r="F8" s="873" t="s">
        <v>246</v>
      </c>
      <c r="G8" s="874"/>
      <c r="H8" s="873" t="s">
        <v>249</v>
      </c>
      <c r="I8" s="941" t="s">
        <v>250</v>
      </c>
      <c r="J8" s="873" t="s">
        <v>242</v>
      </c>
      <c r="K8" s="955"/>
    </row>
    <row r="9" s="850" customFormat="1" customHeight="1" spans="1:11">
      <c r="A9" s="875" t="s">
        <v>251</v>
      </c>
      <c r="B9" s="876"/>
      <c r="C9" s="873" t="s">
        <v>252</v>
      </c>
      <c r="D9" s="876"/>
      <c r="E9" s="877" t="s">
        <v>253</v>
      </c>
      <c r="F9" s="867"/>
      <c r="G9" s="869"/>
      <c r="H9" s="873" t="s">
        <v>254</v>
      </c>
      <c r="I9" s="941" t="s">
        <v>255</v>
      </c>
      <c r="J9" s="873" t="s">
        <v>242</v>
      </c>
      <c r="K9" s="955"/>
    </row>
    <row r="10" s="850" customFormat="1" ht="27" customHeight="1" spans="1:11">
      <c r="A10" s="871" t="s">
        <v>256</v>
      </c>
      <c r="B10" s="878"/>
      <c r="C10" s="879"/>
      <c r="D10" s="879"/>
      <c r="E10" s="879"/>
      <c r="F10" s="879"/>
      <c r="G10" s="880"/>
      <c r="H10" s="866" t="s">
        <v>257</v>
      </c>
      <c r="I10" s="956" t="s">
        <v>258</v>
      </c>
      <c r="J10" s="866" t="s">
        <v>242</v>
      </c>
      <c r="K10" s="957"/>
    </row>
    <row r="11" customHeight="1" spans="1:11">
      <c r="A11" s="871" t="s">
        <v>259</v>
      </c>
      <c r="B11" s="881" t="s">
        <v>260</v>
      </c>
      <c r="C11" s="873" t="s">
        <v>261</v>
      </c>
      <c r="D11" s="882">
        <f>资产负债表!D38</f>
        <v>0</v>
      </c>
      <c r="E11" s="873" t="s">
        <v>262</v>
      </c>
      <c r="F11" s="883">
        <f>利润表!B5</f>
        <v>0</v>
      </c>
      <c r="G11" s="884" t="s">
        <v>263</v>
      </c>
      <c r="H11" s="881" t="s">
        <v>264</v>
      </c>
      <c r="I11" s="884" t="s">
        <v>265</v>
      </c>
      <c r="J11" s="958">
        <v>130200000025740</v>
      </c>
      <c r="K11" s="959"/>
    </row>
    <row r="12" customHeight="1" spans="1:11">
      <c r="A12" s="875" t="s">
        <v>266</v>
      </c>
      <c r="B12" s="881" t="s">
        <v>267</v>
      </c>
      <c r="C12" s="873" t="s">
        <v>268</v>
      </c>
      <c r="D12" s="882">
        <f>资产负债表!I36</f>
        <v>0</v>
      </c>
      <c r="E12" s="873" t="s">
        <v>269</v>
      </c>
      <c r="F12" s="883">
        <f>利润表!B21</f>
        <v>0</v>
      </c>
      <c r="G12" s="884" t="s">
        <v>270</v>
      </c>
      <c r="H12" s="881"/>
      <c r="I12" s="884" t="s">
        <v>271</v>
      </c>
      <c r="J12" s="881" t="s">
        <v>264</v>
      </c>
      <c r="K12" s="960"/>
    </row>
    <row r="13" customHeight="1" spans="1:11">
      <c r="A13" s="885" t="s">
        <v>272</v>
      </c>
      <c r="B13" s="886">
        <v>2003.01</v>
      </c>
      <c r="C13" s="887" t="s">
        <v>273</v>
      </c>
      <c r="D13" s="888"/>
      <c r="E13" s="889" t="s">
        <v>274</v>
      </c>
      <c r="F13" s="890">
        <v>39994</v>
      </c>
      <c r="G13" s="891" t="s">
        <v>275</v>
      </c>
      <c r="H13" s="892" t="s">
        <v>276</v>
      </c>
      <c r="I13" s="908"/>
      <c r="J13" s="908"/>
      <c r="K13" s="961"/>
    </row>
    <row r="14" s="851" customFormat="1" customHeight="1" spans="1:11">
      <c r="A14" s="893" t="s">
        <v>277</v>
      </c>
      <c r="B14" s="894"/>
      <c r="C14" s="894"/>
      <c r="D14" s="894"/>
      <c r="E14" s="894"/>
      <c r="F14" s="894"/>
      <c r="G14" s="895"/>
      <c r="H14" s="896" t="s">
        <v>278</v>
      </c>
      <c r="I14" s="913"/>
      <c r="J14" s="896" t="s">
        <v>279</v>
      </c>
      <c r="K14" s="962"/>
    </row>
    <row r="15" s="851" customFormat="1" customHeight="1" spans="1:11">
      <c r="A15" s="897"/>
      <c r="B15" s="898"/>
      <c r="C15" s="898"/>
      <c r="D15" s="898"/>
      <c r="E15" s="898"/>
      <c r="F15" s="898"/>
      <c r="G15" s="899"/>
      <c r="H15" s="873" t="s">
        <v>280</v>
      </c>
      <c r="I15" s="873" t="s">
        <v>281</v>
      </c>
      <c r="J15" s="866" t="s">
        <v>280</v>
      </c>
      <c r="K15" s="963" t="s">
        <v>281</v>
      </c>
    </row>
    <row r="16" s="852" customFormat="1" customHeight="1" spans="1:11">
      <c r="A16" s="900">
        <v>1</v>
      </c>
      <c r="B16" s="901"/>
      <c r="C16" s="902"/>
      <c r="D16" s="902"/>
      <c r="E16" s="902"/>
      <c r="F16" s="902"/>
      <c r="G16" s="903"/>
      <c r="H16" s="904"/>
      <c r="I16" s="964"/>
      <c r="J16" s="904"/>
      <c r="K16" s="965"/>
    </row>
    <row r="17" customHeight="1" spans="1:11">
      <c r="A17" s="900">
        <v>2</v>
      </c>
      <c r="B17" s="901"/>
      <c r="C17" s="902"/>
      <c r="D17" s="902"/>
      <c r="E17" s="902"/>
      <c r="F17" s="902"/>
      <c r="G17" s="903"/>
      <c r="H17" s="904"/>
      <c r="I17" s="964"/>
      <c r="J17" s="904"/>
      <c r="K17" s="965"/>
    </row>
    <row r="18" customHeight="1" spans="1:11">
      <c r="A18" s="900">
        <v>3</v>
      </c>
      <c r="B18" s="901"/>
      <c r="C18" s="902"/>
      <c r="D18" s="902"/>
      <c r="E18" s="902"/>
      <c r="F18" s="902"/>
      <c r="G18" s="903"/>
      <c r="H18" s="904"/>
      <c r="I18" s="964"/>
      <c r="J18" s="904"/>
      <c r="K18" s="965"/>
    </row>
    <row r="19" customHeight="1" spans="1:11">
      <c r="A19" s="900">
        <v>4</v>
      </c>
      <c r="B19" s="867"/>
      <c r="C19" s="868"/>
      <c r="D19" s="868"/>
      <c r="E19" s="868"/>
      <c r="F19" s="868"/>
      <c r="G19" s="869"/>
      <c r="H19" s="905"/>
      <c r="I19" s="874"/>
      <c r="J19" s="874"/>
      <c r="K19" s="960"/>
    </row>
    <row r="20" customHeight="1" spans="1:11">
      <c r="A20" s="900">
        <v>5</v>
      </c>
      <c r="B20" s="867"/>
      <c r="C20" s="868"/>
      <c r="D20" s="868"/>
      <c r="E20" s="868"/>
      <c r="F20" s="868"/>
      <c r="G20" s="869"/>
      <c r="H20" s="905"/>
      <c r="I20" s="874"/>
      <c r="J20" s="874"/>
      <c r="K20" s="960"/>
    </row>
    <row r="21" customHeight="1" spans="1:11">
      <c r="A21" s="906" t="s">
        <v>282</v>
      </c>
      <c r="B21" s="907"/>
      <c r="C21" s="908"/>
      <c r="D21" s="908"/>
      <c r="E21" s="908"/>
      <c r="F21" s="908"/>
      <c r="G21" s="909"/>
      <c r="H21" s="910"/>
      <c r="I21" s="888"/>
      <c r="J21" s="966"/>
      <c r="K21" s="967"/>
    </row>
    <row r="22" s="851" customFormat="1" customHeight="1" spans="1:11">
      <c r="A22" s="911" t="s">
        <v>283</v>
      </c>
      <c r="B22" s="912"/>
      <c r="C22" s="912"/>
      <c r="D22" s="912"/>
      <c r="E22" s="913"/>
      <c r="F22" s="896" t="s">
        <v>284</v>
      </c>
      <c r="G22" s="912"/>
      <c r="H22" s="913"/>
      <c r="I22" s="968" t="s">
        <v>285</v>
      </c>
      <c r="J22" s="861" t="s">
        <v>286</v>
      </c>
      <c r="K22" s="969" t="s">
        <v>287</v>
      </c>
    </row>
    <row r="23" customHeight="1" spans="1:11">
      <c r="A23" s="900">
        <v>1</v>
      </c>
      <c r="B23" s="914"/>
      <c r="C23" s="915"/>
      <c r="D23" s="915"/>
      <c r="E23" s="916"/>
      <c r="F23" s="867"/>
      <c r="G23" s="868"/>
      <c r="H23" s="869"/>
      <c r="I23" s="874"/>
      <c r="J23" s="970"/>
      <c r="K23" s="971"/>
    </row>
    <row r="24" customHeight="1" spans="1:11">
      <c r="A24" s="900">
        <v>2</v>
      </c>
      <c r="B24" s="914"/>
      <c r="C24" s="915"/>
      <c r="D24" s="915"/>
      <c r="E24" s="916"/>
      <c r="F24" s="867"/>
      <c r="G24" s="868"/>
      <c r="H24" s="869"/>
      <c r="I24" s="874"/>
      <c r="J24" s="970"/>
      <c r="K24" s="971"/>
    </row>
    <row r="25" customHeight="1" spans="1:11">
      <c r="A25" s="900">
        <v>3</v>
      </c>
      <c r="B25" s="914"/>
      <c r="C25" s="915"/>
      <c r="D25" s="915"/>
      <c r="E25" s="916"/>
      <c r="F25" s="867"/>
      <c r="G25" s="868"/>
      <c r="H25" s="869"/>
      <c r="I25" s="874"/>
      <c r="J25" s="970"/>
      <c r="K25" s="971"/>
    </row>
    <row r="26" customHeight="1" spans="1:11">
      <c r="A26" s="900">
        <v>4</v>
      </c>
      <c r="B26" s="914"/>
      <c r="C26" s="915"/>
      <c r="D26" s="915"/>
      <c r="E26" s="916"/>
      <c r="F26" s="867"/>
      <c r="G26" s="868"/>
      <c r="H26" s="869"/>
      <c r="I26" s="874"/>
      <c r="J26" s="970"/>
      <c r="K26" s="971"/>
    </row>
    <row r="27" customHeight="1" spans="1:11">
      <c r="A27" s="900">
        <v>5</v>
      </c>
      <c r="B27" s="914"/>
      <c r="C27" s="915"/>
      <c r="D27" s="915"/>
      <c r="E27" s="916"/>
      <c r="F27" s="867"/>
      <c r="G27" s="868"/>
      <c r="H27" s="869"/>
      <c r="I27" s="874"/>
      <c r="J27" s="970"/>
      <c r="K27" s="971"/>
    </row>
    <row r="28" customHeight="1" spans="1:11">
      <c r="A28" s="917">
        <v>6</v>
      </c>
      <c r="B28" s="914"/>
      <c r="C28" s="915"/>
      <c r="D28" s="915"/>
      <c r="E28" s="916"/>
      <c r="F28" s="867"/>
      <c r="G28" s="868"/>
      <c r="H28" s="869"/>
      <c r="I28" s="874"/>
      <c r="J28" s="970"/>
      <c r="K28" s="971"/>
    </row>
    <row r="29" customHeight="1" spans="1:11">
      <c r="A29" s="917">
        <v>7</v>
      </c>
      <c r="B29" s="918"/>
      <c r="C29" s="919"/>
      <c r="D29" s="919"/>
      <c r="E29" s="920"/>
      <c r="F29" s="867"/>
      <c r="G29" s="868"/>
      <c r="H29" s="869"/>
      <c r="I29" s="972"/>
      <c r="J29" s="970"/>
      <c r="K29" s="971"/>
    </row>
    <row r="30" customHeight="1" spans="1:11">
      <c r="A30" s="917">
        <v>8</v>
      </c>
      <c r="B30" s="914"/>
      <c r="C30" s="915"/>
      <c r="D30" s="915"/>
      <c r="E30" s="916"/>
      <c r="F30" s="867"/>
      <c r="G30" s="868"/>
      <c r="H30" s="869"/>
      <c r="I30" s="972"/>
      <c r="J30" s="970"/>
      <c r="K30" s="971"/>
    </row>
    <row r="31" customHeight="1" spans="1:11">
      <c r="A31" s="917">
        <v>9</v>
      </c>
      <c r="B31" s="914"/>
      <c r="C31" s="915"/>
      <c r="D31" s="915"/>
      <c r="E31" s="916"/>
      <c r="F31" s="867"/>
      <c r="G31" s="868"/>
      <c r="H31" s="869"/>
      <c r="I31" s="972"/>
      <c r="J31" s="970"/>
      <c r="K31" s="971"/>
    </row>
    <row r="32" customHeight="1" spans="1:11">
      <c r="A32" s="917">
        <v>10</v>
      </c>
      <c r="B32" s="918"/>
      <c r="C32" s="919"/>
      <c r="D32" s="919"/>
      <c r="E32" s="920"/>
      <c r="F32" s="867"/>
      <c r="G32" s="868"/>
      <c r="H32" s="869"/>
      <c r="I32" s="972"/>
      <c r="J32" s="970"/>
      <c r="K32" s="971"/>
    </row>
    <row r="33" customHeight="1" spans="1:11">
      <c r="A33" s="921" t="s">
        <v>288</v>
      </c>
      <c r="B33" s="922"/>
      <c r="C33" s="892"/>
      <c r="D33" s="908"/>
      <c r="E33" s="908"/>
      <c r="F33" s="908"/>
      <c r="G33" s="908"/>
      <c r="H33" s="908"/>
      <c r="I33" s="908"/>
      <c r="J33" s="908"/>
      <c r="K33" s="961"/>
    </row>
    <row r="34" customHeight="1" spans="1:11">
      <c r="A34" s="923" t="s">
        <v>289</v>
      </c>
      <c r="B34" s="924"/>
      <c r="C34" s="925"/>
      <c r="D34" s="926"/>
      <c r="E34" s="926"/>
      <c r="F34" s="926"/>
      <c r="G34" s="926"/>
      <c r="H34" s="926"/>
      <c r="I34" s="926"/>
      <c r="J34" s="926"/>
      <c r="K34" s="973"/>
    </row>
    <row r="35" ht="30.75" customHeight="1" spans="1:11">
      <c r="A35" s="927" t="s">
        <v>290</v>
      </c>
      <c r="B35" s="928"/>
      <c r="C35" s="929"/>
      <c r="D35" s="929"/>
      <c r="E35" s="929"/>
      <c r="F35" s="929"/>
      <c r="G35" s="929"/>
      <c r="H35" s="929"/>
      <c r="I35" s="929"/>
      <c r="J35" s="929"/>
      <c r="K35" s="974"/>
    </row>
    <row r="36" s="852" customFormat="1" customHeight="1" spans="1:11">
      <c r="A36" s="930" t="s">
        <v>291</v>
      </c>
      <c r="B36" s="931" t="s">
        <v>292</v>
      </c>
      <c r="C36" s="932"/>
      <c r="D36" s="932"/>
      <c r="E36" s="932"/>
      <c r="F36" s="933" t="s">
        <v>293</v>
      </c>
      <c r="G36" s="932"/>
      <c r="H36" s="932"/>
      <c r="I36" s="933" t="s">
        <v>294</v>
      </c>
      <c r="J36" s="932"/>
      <c r="K36" s="975"/>
    </row>
    <row r="37" s="852" customFormat="1" customHeight="1" spans="1:11">
      <c r="A37" s="934"/>
      <c r="B37" s="873" t="s">
        <v>295</v>
      </c>
      <c r="C37" s="876"/>
      <c r="D37" s="876"/>
      <c r="E37" s="876"/>
      <c r="F37" s="873" t="s">
        <v>296</v>
      </c>
      <c r="G37" s="935"/>
      <c r="H37" s="935"/>
      <c r="I37" s="873" t="s">
        <v>297</v>
      </c>
      <c r="J37" s="976"/>
      <c r="K37" s="977"/>
    </row>
    <row r="38" s="852" customFormat="1" customHeight="1" spans="1:11">
      <c r="A38" s="934"/>
      <c r="B38" s="873" t="s">
        <v>298</v>
      </c>
      <c r="C38" s="877"/>
      <c r="D38" s="877"/>
      <c r="E38" s="877"/>
      <c r="F38" s="873" t="s">
        <v>299</v>
      </c>
      <c r="G38" s="936" t="e">
        <f>#REF!</f>
        <v>#REF!</v>
      </c>
      <c r="H38" s="937"/>
      <c r="I38" s="873" t="s">
        <v>300</v>
      </c>
      <c r="J38" s="873"/>
      <c r="K38" s="978"/>
    </row>
    <row r="39" customHeight="1" spans="1:11">
      <c r="A39" s="938" t="s">
        <v>301</v>
      </c>
      <c r="B39" s="873"/>
      <c r="C39" s="877"/>
      <c r="D39" s="877"/>
      <c r="E39" s="877"/>
      <c r="F39" s="873" t="s">
        <v>302</v>
      </c>
      <c r="G39" s="939" t="s">
        <v>303</v>
      </c>
      <c r="H39" s="940"/>
      <c r="I39" s="940"/>
      <c r="J39" s="940"/>
      <c r="K39" s="979"/>
    </row>
    <row r="40" customHeight="1" spans="1:11">
      <c r="A40" s="900"/>
      <c r="B40" s="874"/>
      <c r="C40" s="941" t="s">
        <v>304</v>
      </c>
      <c r="D40" s="876"/>
      <c r="E40" s="941" t="s">
        <v>305</v>
      </c>
      <c r="F40" s="876"/>
      <c r="G40" s="941" t="s">
        <v>306</v>
      </c>
      <c r="H40" s="876"/>
      <c r="I40" s="941" t="s">
        <v>307</v>
      </c>
      <c r="J40" s="941" t="s">
        <v>24</v>
      </c>
      <c r="K40" s="960"/>
    </row>
    <row r="41" s="853" customFormat="1" customHeight="1" spans="1:11">
      <c r="A41" s="938" t="s">
        <v>308</v>
      </c>
      <c r="B41" s="942" t="e">
        <f>#REF!</f>
        <v>#REF!</v>
      </c>
      <c r="C41" s="941"/>
      <c r="D41" s="876"/>
      <c r="E41" s="876"/>
      <c r="F41" s="876"/>
      <c r="G41" s="876"/>
      <c r="H41" s="876"/>
      <c r="I41" s="876"/>
      <c r="J41" s="876"/>
      <c r="K41" s="960"/>
    </row>
    <row r="42" s="853" customFormat="1" customHeight="1" spans="1:11">
      <c r="A42" s="943" t="s">
        <v>309</v>
      </c>
      <c r="B42" s="944"/>
      <c r="C42" s="945" t="e">
        <f>#REF!</f>
        <v>#REF!</v>
      </c>
      <c r="D42" s="946"/>
      <c r="E42" s="945" t="e">
        <f>#REF!</f>
        <v>#REF!</v>
      </c>
      <c r="F42" s="946"/>
      <c r="G42" s="946" t="e">
        <f>#REF!</f>
        <v>#REF!</v>
      </c>
      <c r="H42" s="946"/>
      <c r="I42" s="946" t="e">
        <f>#REF!</f>
        <v>#REF!</v>
      </c>
      <c r="J42" s="946" t="e">
        <f>#REF!</f>
        <v>#REF!</v>
      </c>
      <c r="K42" s="980"/>
    </row>
    <row r="43" s="852" customFormat="1" customHeight="1" spans="2:11">
      <c r="B43" s="947"/>
      <c r="C43" s="947"/>
      <c r="D43" s="947"/>
      <c r="E43" s="947"/>
      <c r="F43" s="947"/>
      <c r="G43" s="947"/>
      <c r="H43" s="947"/>
      <c r="I43" s="947"/>
      <c r="J43" s="947"/>
      <c r="K43" s="947"/>
    </row>
    <row r="44" customHeight="1" spans="1:1">
      <c r="A44" s="854"/>
    </row>
    <row r="45" customHeight="1" spans="4:4">
      <c r="D45" s="850"/>
    </row>
  </sheetData>
  <sheetProtection formatCells="0" formatColumns="0" formatRows="0" insertHyperlinks="0" sort="0" autoFilter="0"/>
  <mergeCells count="71">
    <mergeCell ref="A2:K2"/>
    <mergeCell ref="A3:K3"/>
    <mergeCell ref="C5:G5"/>
    <mergeCell ref="C6:G6"/>
    <mergeCell ref="B7:E7"/>
    <mergeCell ref="B8:E8"/>
    <mergeCell ref="F9:G9"/>
    <mergeCell ref="B10:G10"/>
    <mergeCell ref="J11:K11"/>
    <mergeCell ref="H13:K13"/>
    <mergeCell ref="H14:I14"/>
    <mergeCell ref="J14:K14"/>
    <mergeCell ref="B16:G16"/>
    <mergeCell ref="B17:G17"/>
    <mergeCell ref="B18:G18"/>
    <mergeCell ref="B19:G19"/>
    <mergeCell ref="B20:G20"/>
    <mergeCell ref="B21:G21"/>
    <mergeCell ref="A22:E22"/>
    <mergeCell ref="F22:H22"/>
    <mergeCell ref="B23:E23"/>
    <mergeCell ref="F23:H23"/>
    <mergeCell ref="B24:E24"/>
    <mergeCell ref="F24:H24"/>
    <mergeCell ref="B25:E25"/>
    <mergeCell ref="F25:H25"/>
    <mergeCell ref="B26:E26"/>
    <mergeCell ref="F26:H26"/>
    <mergeCell ref="B27:E27"/>
    <mergeCell ref="F27:H27"/>
    <mergeCell ref="B28:E28"/>
    <mergeCell ref="F28:H28"/>
    <mergeCell ref="B29:E29"/>
    <mergeCell ref="F29:H29"/>
    <mergeCell ref="B30:E30"/>
    <mergeCell ref="F30:H30"/>
    <mergeCell ref="B31:E31"/>
    <mergeCell ref="F31:H31"/>
    <mergeCell ref="B32:E32"/>
    <mergeCell ref="F32:H32"/>
    <mergeCell ref="A33:B33"/>
    <mergeCell ref="C33:K33"/>
    <mergeCell ref="A34:B34"/>
    <mergeCell ref="C34:K34"/>
    <mergeCell ref="C36:E36"/>
    <mergeCell ref="G36:H36"/>
    <mergeCell ref="J36:K36"/>
    <mergeCell ref="C37:E37"/>
    <mergeCell ref="G37:H37"/>
    <mergeCell ref="J37:K37"/>
    <mergeCell ref="C38:E38"/>
    <mergeCell ref="G38:H38"/>
    <mergeCell ref="J38:K38"/>
    <mergeCell ref="B39:D39"/>
    <mergeCell ref="G39:K39"/>
    <mergeCell ref="C40:D40"/>
    <mergeCell ref="E40:F40"/>
    <mergeCell ref="G40:H40"/>
    <mergeCell ref="C41:D41"/>
    <mergeCell ref="E41:F41"/>
    <mergeCell ref="G41:H41"/>
    <mergeCell ref="C42:D42"/>
    <mergeCell ref="E42:F42"/>
    <mergeCell ref="G42:H42"/>
    <mergeCell ref="A5:A6"/>
    <mergeCell ref="A36:A38"/>
    <mergeCell ref="H5:H6"/>
    <mergeCell ref="I5:I6"/>
    <mergeCell ref="J5:J6"/>
    <mergeCell ref="K5:K6"/>
    <mergeCell ref="A14:G15"/>
  </mergeCells>
  <hyperlinks>
    <hyperlink ref="A1" location="索引目录!B4" display="返回索引页"/>
  </hyperlinks>
  <printOptions horizontalCentered="1"/>
  <pageMargins left="0.62992125984252" right="0.236220472440945" top="0.78740157480315" bottom="0.78740157480315" header="0.511811023622047" footer="0.511811023622047"/>
  <pageSetup paperSize="9" scale="81" fitToHeight="0" orientation="landscape"/>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29"/>
  <sheetViews>
    <sheetView topLeftCell="M1" workbookViewId="0">
      <selection activeCell="D56" sqref="D56"/>
    </sheetView>
  </sheetViews>
  <sheetFormatPr defaultColWidth="9" defaultRowHeight="12.75"/>
  <cols>
    <col min="1" max="1" width="5" style="126" customWidth="1"/>
    <col min="2" max="2" width="10.25" style="126" customWidth="1"/>
    <col min="3" max="3" width="12.25" style="126" customWidth="1"/>
    <col min="4" max="4" width="8" style="126" customWidth="1"/>
    <col min="5" max="6" width="10.375" style="126" customWidth="1" outlineLevel="1"/>
    <col min="7" max="7" width="5.375" style="126" customWidth="1"/>
    <col min="8" max="17" width="5.375" style="126" customWidth="1" outlineLevel="1"/>
    <col min="18" max="18" width="7.625" style="126" customWidth="1"/>
    <col min="19" max="19" width="4.5" style="126" customWidth="1"/>
    <col min="20" max="20" width="6.875" style="126" customWidth="1"/>
    <col min="21" max="21" width="7.125" style="126" customWidth="1"/>
    <col min="22" max="22" width="9.75" style="126" customWidth="1"/>
    <col min="23" max="24" width="7.75" style="126" hidden="1" customWidth="1" outlineLevel="1"/>
    <col min="25" max="25" width="8.5" style="126" customWidth="1" collapsed="1"/>
    <col min="26" max="29" width="8.5" style="126" customWidth="1"/>
    <col min="30" max="30" width="6.125" style="126" customWidth="1"/>
    <col min="31" max="31" width="7.25" style="126" customWidth="1"/>
    <col min="32" max="32" width="7.5" style="126" customWidth="1"/>
    <col min="33" max="33" width="15.25" style="126" customWidth="1" outlineLevel="1"/>
    <col min="34" max="34" width="13.125" style="126" customWidth="1" outlineLevel="1"/>
    <col min="35" max="16384" width="9" style="126"/>
  </cols>
  <sheetData>
    <row r="1" spans="1:2">
      <c r="A1" s="342" t="s">
        <v>207</v>
      </c>
      <c r="B1" s="342" t="s">
        <v>479</v>
      </c>
    </row>
    <row r="2" s="183" customFormat="1" ht="30" customHeight="1" spans="1:33">
      <c r="A2" s="188" t="s">
        <v>786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365"/>
    </row>
    <row r="3" s="183" customFormat="1" ht="30" customHeight="1" spans="1:33">
      <c r="A3" s="343" t="s">
        <v>812</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65"/>
    </row>
    <row r="4" ht="14.1" customHeight="1" spans="1:33">
      <c r="A4" s="221" t="e">
        <f>CONCATENATE(#REF!,#REF!,#REF!,#REF!,#REF!,#REF!,#REF!)</f>
        <v>#REF!</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7"/>
    </row>
    <row r="5" ht="14.1" customHeight="1" spans="2:33">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361" t="s">
        <v>773</v>
      </c>
      <c r="AG5" s="197"/>
    </row>
    <row r="6" ht="15.75" customHeight="1" spans="1:32">
      <c r="A6" s="222" t="e">
        <f>#REF!&amp;#REF!</f>
        <v>#REF!</v>
      </c>
      <c r="B6" s="222" t="e">
        <f>#REF!&amp;#REF!</f>
        <v>#REF!</v>
      </c>
      <c r="C6" s="222" t="e">
        <f>#REF!&amp;#REF!</f>
        <v>#REF!</v>
      </c>
      <c r="D6" s="222" t="e">
        <f>#REF!&amp;#REF!</f>
        <v>#REF!</v>
      </c>
      <c r="E6" s="222" t="e">
        <f>#REF!&amp;#REF!</f>
        <v>#REF!</v>
      </c>
      <c r="F6" s="222" t="e">
        <f>#REF!&amp;#REF!</f>
        <v>#REF!</v>
      </c>
      <c r="G6" s="222" t="e">
        <f>#REF!&amp;#REF!</f>
        <v>#REF!</v>
      </c>
      <c r="H6" s="222" t="e">
        <f>#REF!&amp;#REF!</f>
        <v>#REF!</v>
      </c>
      <c r="I6" s="222" t="e">
        <f>#REF!&amp;#REF!</f>
        <v>#REF!</v>
      </c>
      <c r="J6" s="222" t="e">
        <f>#REF!&amp;#REF!</f>
        <v>#REF!</v>
      </c>
      <c r="K6" s="222" t="e">
        <f>#REF!&amp;#REF!</f>
        <v>#REF!</v>
      </c>
      <c r="L6" s="222" t="e">
        <f>#REF!&amp;#REF!</f>
        <v>#REF!</v>
      </c>
      <c r="M6" s="222" t="e">
        <f>#REF!&amp;#REF!</f>
        <v>#REF!</v>
      </c>
      <c r="N6" s="222" t="e">
        <f>#REF!&amp;#REF!</f>
        <v>#REF!</v>
      </c>
      <c r="O6" s="222" t="e">
        <f>#REF!&amp;#REF!</f>
        <v>#REF!</v>
      </c>
      <c r="P6" s="222" t="e">
        <f>#REF!&amp;#REF!</f>
        <v>#REF!</v>
      </c>
      <c r="Q6" s="222" t="e">
        <f>#REF!&amp;#REF!</f>
        <v>#REF!</v>
      </c>
      <c r="R6" s="222" t="e">
        <f>#REF!&amp;#REF!</f>
        <v>#REF!</v>
      </c>
      <c r="S6" s="222" t="e">
        <f>#REF!&amp;#REF!</f>
        <v>#REF!</v>
      </c>
      <c r="AF6" s="200" t="s">
        <v>236</v>
      </c>
    </row>
    <row r="7" s="184" customFormat="1" ht="15.75" customHeight="1" spans="1:34">
      <c r="A7" s="192" t="s">
        <v>312</v>
      </c>
      <c r="B7" s="192" t="s">
        <v>788</v>
      </c>
      <c r="C7" s="273" t="s">
        <v>813</v>
      </c>
      <c r="D7" s="273" t="s">
        <v>790</v>
      </c>
      <c r="E7" s="211" t="s">
        <v>791</v>
      </c>
      <c r="F7" s="273" t="s">
        <v>792</v>
      </c>
      <c r="G7" s="192" t="s">
        <v>793</v>
      </c>
      <c r="H7" s="211" t="s">
        <v>794</v>
      </c>
      <c r="I7" s="211" t="s">
        <v>795</v>
      </c>
      <c r="J7" s="273" t="s">
        <v>796</v>
      </c>
      <c r="K7" s="352" t="s">
        <v>797</v>
      </c>
      <c r="L7" s="353" t="s">
        <v>798</v>
      </c>
      <c r="M7" s="211" t="s">
        <v>799</v>
      </c>
      <c r="N7" s="211" t="s">
        <v>800</v>
      </c>
      <c r="O7" s="211" t="s">
        <v>801</v>
      </c>
      <c r="P7" s="211" t="s">
        <v>802</v>
      </c>
      <c r="Q7" s="211" t="s">
        <v>803</v>
      </c>
      <c r="R7" s="211" t="s">
        <v>804</v>
      </c>
      <c r="S7" s="356" t="s">
        <v>668</v>
      </c>
      <c r="T7" s="356" t="s">
        <v>814</v>
      </c>
      <c r="U7" s="211" t="s">
        <v>806</v>
      </c>
      <c r="V7" s="357" t="s">
        <v>815</v>
      </c>
      <c r="W7" s="211" t="s">
        <v>816</v>
      </c>
      <c r="X7" s="211" t="s">
        <v>817</v>
      </c>
      <c r="Y7" s="211" t="s">
        <v>818</v>
      </c>
      <c r="Z7" s="273" t="s">
        <v>819</v>
      </c>
      <c r="AA7" s="362" t="s">
        <v>820</v>
      </c>
      <c r="AB7" s="362" t="s">
        <v>821</v>
      </c>
      <c r="AC7" s="362" t="s">
        <v>822</v>
      </c>
      <c r="AD7" s="362" t="s">
        <v>485</v>
      </c>
      <c r="AE7" s="211" t="s">
        <v>555</v>
      </c>
      <c r="AF7" s="211" t="s">
        <v>340</v>
      </c>
      <c r="AG7" s="211" t="s">
        <v>808</v>
      </c>
      <c r="AH7" s="192" t="s">
        <v>809</v>
      </c>
    </row>
    <row r="8" s="184" customFormat="1" ht="39.75" customHeight="1" spans="1:34">
      <c r="A8" s="129"/>
      <c r="B8" s="129"/>
      <c r="C8" s="351"/>
      <c r="D8" s="274"/>
      <c r="E8" s="129"/>
      <c r="F8" s="274"/>
      <c r="G8" s="129"/>
      <c r="H8" s="129"/>
      <c r="I8" s="129"/>
      <c r="J8" s="274"/>
      <c r="K8" s="354"/>
      <c r="L8" s="355"/>
      <c r="M8" s="129"/>
      <c r="N8" s="129"/>
      <c r="O8" s="129"/>
      <c r="P8" s="129"/>
      <c r="Q8" s="129"/>
      <c r="R8" s="129"/>
      <c r="S8" s="358"/>
      <c r="T8" s="358"/>
      <c r="U8" s="129"/>
      <c r="V8" s="359"/>
      <c r="W8" s="211"/>
      <c r="X8" s="211"/>
      <c r="Y8" s="211"/>
      <c r="Z8" s="274"/>
      <c r="AA8" s="363"/>
      <c r="AB8" s="363"/>
      <c r="AC8" s="363"/>
      <c r="AD8" s="363"/>
      <c r="AE8" s="129"/>
      <c r="AF8" s="129"/>
      <c r="AG8" s="129"/>
      <c r="AH8" s="129"/>
    </row>
    <row r="9" ht="15.75" customHeight="1" spans="1:34">
      <c r="A9" s="129"/>
      <c r="B9" s="132"/>
      <c r="C9" s="132"/>
      <c r="D9" s="132"/>
      <c r="E9" s="132"/>
      <c r="F9" s="132"/>
      <c r="G9" s="132"/>
      <c r="H9" s="129"/>
      <c r="I9" s="129"/>
      <c r="J9" s="129"/>
      <c r="K9" s="129"/>
      <c r="L9" s="129"/>
      <c r="M9" s="129"/>
      <c r="N9" s="129"/>
      <c r="O9" s="129"/>
      <c r="P9" s="129"/>
      <c r="Q9" s="129"/>
      <c r="R9" s="195"/>
      <c r="S9" s="195"/>
      <c r="T9" s="350"/>
      <c r="U9" s="133" t="s">
        <v>415</v>
      </c>
      <c r="V9" s="360"/>
      <c r="W9" s="360"/>
      <c r="X9" s="360"/>
      <c r="Y9" s="133"/>
      <c r="Z9" s="145"/>
      <c r="AA9" s="133"/>
      <c r="AB9" s="133"/>
      <c r="AC9" s="133"/>
      <c r="AD9" s="133" t="str">
        <f>IF(Y9=0,"",AC9-Z9)</f>
        <v/>
      </c>
      <c r="AE9" s="133" t="str">
        <f>IF(Y9=0,"",(AC9-Z9)/Z9*100)</f>
        <v/>
      </c>
      <c r="AF9" s="132"/>
      <c r="AG9" s="132"/>
      <c r="AH9" s="132"/>
    </row>
    <row r="10" ht="15.75" customHeight="1" spans="1:34">
      <c r="A10" s="129"/>
      <c r="B10" s="132"/>
      <c r="C10" s="132"/>
      <c r="D10" s="132"/>
      <c r="E10" s="132"/>
      <c r="F10" s="132"/>
      <c r="G10" s="132"/>
      <c r="H10" s="129"/>
      <c r="I10" s="129"/>
      <c r="J10" s="129"/>
      <c r="K10" s="129"/>
      <c r="L10" s="129"/>
      <c r="M10" s="129"/>
      <c r="N10" s="129"/>
      <c r="O10" s="129"/>
      <c r="P10" s="129"/>
      <c r="Q10" s="129"/>
      <c r="R10" s="195"/>
      <c r="S10" s="195"/>
      <c r="T10" s="350"/>
      <c r="U10" s="133" t="s">
        <v>415</v>
      </c>
      <c r="V10" s="360"/>
      <c r="W10" s="360"/>
      <c r="X10" s="360"/>
      <c r="Y10" s="133"/>
      <c r="Z10" s="145"/>
      <c r="AA10" s="133"/>
      <c r="AB10" s="133"/>
      <c r="AC10" s="133"/>
      <c r="AD10" s="133" t="str">
        <f t="shared" ref="AD10:AD27" si="0">IF(Y10=0,"",AC10-Z10)</f>
        <v/>
      </c>
      <c r="AE10" s="133" t="str">
        <f t="shared" ref="AE10:AE27" si="1">IF(Y10=0,"",(AC10-Z10)/Z10*100)</f>
        <v/>
      </c>
      <c r="AF10" s="132"/>
      <c r="AG10" s="132"/>
      <c r="AH10" s="132"/>
    </row>
    <row r="11" ht="15.75" customHeight="1" spans="1:34">
      <c r="A11" s="129"/>
      <c r="B11" s="132"/>
      <c r="C11" s="132"/>
      <c r="D11" s="132"/>
      <c r="E11" s="132"/>
      <c r="F11" s="132"/>
      <c r="G11" s="132"/>
      <c r="H11" s="129"/>
      <c r="I11" s="129"/>
      <c r="J11" s="129"/>
      <c r="K11" s="129"/>
      <c r="L11" s="129"/>
      <c r="M11" s="129"/>
      <c r="N11" s="129"/>
      <c r="O11" s="129"/>
      <c r="P11" s="129"/>
      <c r="Q11" s="129"/>
      <c r="R11" s="195"/>
      <c r="S11" s="195"/>
      <c r="T11" s="350"/>
      <c r="U11" s="133" t="s">
        <v>415</v>
      </c>
      <c r="V11" s="360"/>
      <c r="W11" s="360"/>
      <c r="X11" s="360"/>
      <c r="Y11" s="133"/>
      <c r="Z11" s="145"/>
      <c r="AA11" s="133"/>
      <c r="AB11" s="133"/>
      <c r="AC11" s="133"/>
      <c r="AD11" s="133" t="str">
        <f t="shared" si="0"/>
        <v/>
      </c>
      <c r="AE11" s="133" t="str">
        <f t="shared" si="1"/>
        <v/>
      </c>
      <c r="AF11" s="132"/>
      <c r="AG11" s="132"/>
      <c r="AH11" s="132"/>
    </row>
    <row r="12" ht="15.75" customHeight="1" spans="1:34">
      <c r="A12" s="129"/>
      <c r="B12" s="132"/>
      <c r="C12" s="132"/>
      <c r="D12" s="132"/>
      <c r="E12" s="132"/>
      <c r="F12" s="132"/>
      <c r="G12" s="132"/>
      <c r="H12" s="129"/>
      <c r="I12" s="129"/>
      <c r="J12" s="129"/>
      <c r="K12" s="129"/>
      <c r="L12" s="129"/>
      <c r="M12" s="129"/>
      <c r="N12" s="129"/>
      <c r="O12" s="129"/>
      <c r="P12" s="129"/>
      <c r="Q12" s="129"/>
      <c r="R12" s="195"/>
      <c r="S12" s="195"/>
      <c r="T12" s="350"/>
      <c r="U12" s="133" t="s">
        <v>415</v>
      </c>
      <c r="V12" s="360"/>
      <c r="W12" s="360"/>
      <c r="X12" s="360"/>
      <c r="Y12" s="133"/>
      <c r="Z12" s="145"/>
      <c r="AA12" s="133"/>
      <c r="AB12" s="133"/>
      <c r="AC12" s="133"/>
      <c r="AD12" s="133" t="str">
        <f t="shared" si="0"/>
        <v/>
      </c>
      <c r="AE12" s="133" t="str">
        <f t="shared" si="1"/>
        <v/>
      </c>
      <c r="AF12" s="132"/>
      <c r="AG12" s="132"/>
      <c r="AH12" s="132"/>
    </row>
    <row r="13" ht="15.75" customHeight="1" spans="1:34">
      <c r="A13" s="129"/>
      <c r="B13" s="132"/>
      <c r="C13" s="132"/>
      <c r="D13" s="132"/>
      <c r="E13" s="132"/>
      <c r="F13" s="132"/>
      <c r="G13" s="132"/>
      <c r="H13" s="129"/>
      <c r="I13" s="129"/>
      <c r="J13" s="129"/>
      <c r="K13" s="129"/>
      <c r="L13" s="129"/>
      <c r="M13" s="129"/>
      <c r="N13" s="129"/>
      <c r="O13" s="129"/>
      <c r="P13" s="129"/>
      <c r="Q13" s="129"/>
      <c r="R13" s="195"/>
      <c r="S13" s="195"/>
      <c r="T13" s="350"/>
      <c r="U13" s="133" t="s">
        <v>415</v>
      </c>
      <c r="V13" s="360"/>
      <c r="W13" s="360"/>
      <c r="X13" s="360"/>
      <c r="Y13" s="133"/>
      <c r="Z13" s="145"/>
      <c r="AA13" s="133"/>
      <c r="AB13" s="133"/>
      <c r="AC13" s="133"/>
      <c r="AD13" s="133" t="str">
        <f t="shared" si="0"/>
        <v/>
      </c>
      <c r="AE13" s="133" t="str">
        <f t="shared" si="1"/>
        <v/>
      </c>
      <c r="AF13" s="132"/>
      <c r="AG13" s="132"/>
      <c r="AH13" s="132"/>
    </row>
    <row r="14" ht="15.75" customHeight="1" spans="1:34">
      <c r="A14" s="129"/>
      <c r="B14" s="132"/>
      <c r="C14" s="132"/>
      <c r="D14" s="132"/>
      <c r="E14" s="132"/>
      <c r="F14" s="132"/>
      <c r="G14" s="132"/>
      <c r="H14" s="129"/>
      <c r="I14" s="129"/>
      <c r="J14" s="129"/>
      <c r="K14" s="129"/>
      <c r="L14" s="129"/>
      <c r="M14" s="129"/>
      <c r="N14" s="129"/>
      <c r="O14" s="129"/>
      <c r="P14" s="129"/>
      <c r="Q14" s="129"/>
      <c r="R14" s="195"/>
      <c r="S14" s="195"/>
      <c r="T14" s="350"/>
      <c r="U14" s="133" t="s">
        <v>415</v>
      </c>
      <c r="V14" s="360"/>
      <c r="W14" s="360"/>
      <c r="X14" s="360"/>
      <c r="Y14" s="133"/>
      <c r="Z14" s="145"/>
      <c r="AA14" s="133"/>
      <c r="AB14" s="133"/>
      <c r="AC14" s="133"/>
      <c r="AD14" s="133" t="str">
        <f t="shared" si="0"/>
        <v/>
      </c>
      <c r="AE14" s="133" t="str">
        <f t="shared" si="1"/>
        <v/>
      </c>
      <c r="AF14" s="132"/>
      <c r="AG14" s="132"/>
      <c r="AH14" s="132"/>
    </row>
    <row r="15" ht="15.75" customHeight="1" spans="1:34">
      <c r="A15" s="129"/>
      <c r="B15" s="132"/>
      <c r="C15" s="132"/>
      <c r="D15" s="132"/>
      <c r="E15" s="132"/>
      <c r="F15" s="132"/>
      <c r="G15" s="132"/>
      <c r="H15" s="129"/>
      <c r="I15" s="129"/>
      <c r="J15" s="129"/>
      <c r="K15" s="129"/>
      <c r="L15" s="129"/>
      <c r="M15" s="129"/>
      <c r="N15" s="129"/>
      <c r="O15" s="129"/>
      <c r="P15" s="129"/>
      <c r="Q15" s="129"/>
      <c r="R15" s="195"/>
      <c r="S15" s="195"/>
      <c r="T15" s="350"/>
      <c r="U15" s="133" t="s">
        <v>415</v>
      </c>
      <c r="V15" s="360"/>
      <c r="W15" s="360"/>
      <c r="X15" s="360"/>
      <c r="Y15" s="133"/>
      <c r="Z15" s="145"/>
      <c r="AA15" s="133"/>
      <c r="AB15" s="133"/>
      <c r="AC15" s="133"/>
      <c r="AD15" s="133" t="str">
        <f t="shared" si="0"/>
        <v/>
      </c>
      <c r="AE15" s="133" t="str">
        <f t="shared" si="1"/>
        <v/>
      </c>
      <c r="AF15" s="132"/>
      <c r="AG15" s="132"/>
      <c r="AH15" s="132"/>
    </row>
    <row r="16" ht="15.75" customHeight="1" spans="1:34">
      <c r="A16" s="129"/>
      <c r="B16" s="132"/>
      <c r="C16" s="132"/>
      <c r="D16" s="132"/>
      <c r="E16" s="132"/>
      <c r="F16" s="132"/>
      <c r="G16" s="132"/>
      <c r="H16" s="129"/>
      <c r="I16" s="129"/>
      <c r="J16" s="129"/>
      <c r="K16" s="129"/>
      <c r="L16" s="129"/>
      <c r="M16" s="129"/>
      <c r="N16" s="129"/>
      <c r="O16" s="129"/>
      <c r="P16" s="129"/>
      <c r="Q16" s="129"/>
      <c r="R16" s="195"/>
      <c r="S16" s="195"/>
      <c r="T16" s="350"/>
      <c r="U16" s="133" t="s">
        <v>415</v>
      </c>
      <c r="V16" s="360"/>
      <c r="W16" s="360"/>
      <c r="X16" s="360"/>
      <c r="Y16" s="133"/>
      <c r="Z16" s="145"/>
      <c r="AA16" s="133"/>
      <c r="AB16" s="133"/>
      <c r="AC16" s="133"/>
      <c r="AD16" s="133" t="str">
        <f t="shared" si="0"/>
        <v/>
      </c>
      <c r="AE16" s="133" t="str">
        <f t="shared" si="1"/>
        <v/>
      </c>
      <c r="AF16" s="132"/>
      <c r="AG16" s="132"/>
      <c r="AH16" s="132"/>
    </row>
    <row r="17" ht="15.75" customHeight="1" spans="1:34">
      <c r="A17" s="129"/>
      <c r="B17" s="132"/>
      <c r="C17" s="132"/>
      <c r="D17" s="132"/>
      <c r="E17" s="132"/>
      <c r="F17" s="132"/>
      <c r="G17" s="132"/>
      <c r="H17" s="129"/>
      <c r="I17" s="129"/>
      <c r="J17" s="129"/>
      <c r="K17" s="129"/>
      <c r="L17" s="129"/>
      <c r="M17" s="129"/>
      <c r="N17" s="129"/>
      <c r="O17" s="129"/>
      <c r="P17" s="129"/>
      <c r="Q17" s="129"/>
      <c r="R17" s="195"/>
      <c r="S17" s="195"/>
      <c r="T17" s="350"/>
      <c r="U17" s="133"/>
      <c r="V17" s="360"/>
      <c r="W17" s="360"/>
      <c r="X17" s="360"/>
      <c r="Y17" s="133"/>
      <c r="Z17" s="145"/>
      <c r="AA17" s="133"/>
      <c r="AB17" s="133"/>
      <c r="AC17" s="133"/>
      <c r="AD17" s="133" t="str">
        <f t="shared" si="0"/>
        <v/>
      </c>
      <c r="AE17" s="133" t="str">
        <f t="shared" si="1"/>
        <v/>
      </c>
      <c r="AF17" s="132"/>
      <c r="AG17" s="132"/>
      <c r="AH17" s="132"/>
    </row>
    <row r="18" ht="15.75" customHeight="1" spans="1:34">
      <c r="A18" s="129"/>
      <c r="B18" s="132"/>
      <c r="C18" s="132"/>
      <c r="D18" s="132"/>
      <c r="E18" s="132"/>
      <c r="F18" s="132"/>
      <c r="G18" s="132"/>
      <c r="H18" s="129"/>
      <c r="I18" s="129"/>
      <c r="J18" s="129"/>
      <c r="K18" s="129"/>
      <c r="L18" s="129"/>
      <c r="M18" s="129"/>
      <c r="N18" s="129"/>
      <c r="O18" s="129"/>
      <c r="P18" s="129"/>
      <c r="Q18" s="129"/>
      <c r="R18" s="195"/>
      <c r="S18" s="195"/>
      <c r="T18" s="350"/>
      <c r="U18" s="133"/>
      <c r="V18" s="360"/>
      <c r="W18" s="360"/>
      <c r="X18" s="360"/>
      <c r="Y18" s="133"/>
      <c r="Z18" s="145"/>
      <c r="AA18" s="133"/>
      <c r="AB18" s="133"/>
      <c r="AC18" s="133"/>
      <c r="AD18" s="133" t="str">
        <f t="shared" si="0"/>
        <v/>
      </c>
      <c r="AE18" s="133" t="str">
        <f t="shared" si="1"/>
        <v/>
      </c>
      <c r="AF18" s="132"/>
      <c r="AG18" s="132"/>
      <c r="AH18" s="132"/>
    </row>
    <row r="19" ht="15.75" customHeight="1" spans="1:34">
      <c r="A19" s="129"/>
      <c r="B19" s="132"/>
      <c r="C19" s="132"/>
      <c r="D19" s="132"/>
      <c r="E19" s="132"/>
      <c r="F19" s="132"/>
      <c r="G19" s="132"/>
      <c r="H19" s="129"/>
      <c r="I19" s="129"/>
      <c r="J19" s="129"/>
      <c r="K19" s="129"/>
      <c r="L19" s="129"/>
      <c r="M19" s="129"/>
      <c r="N19" s="129"/>
      <c r="O19" s="129"/>
      <c r="P19" s="129"/>
      <c r="Q19" s="129"/>
      <c r="R19" s="195"/>
      <c r="S19" s="195"/>
      <c r="T19" s="350"/>
      <c r="U19" s="133"/>
      <c r="V19" s="360"/>
      <c r="W19" s="360"/>
      <c r="X19" s="360"/>
      <c r="Y19" s="133"/>
      <c r="Z19" s="145"/>
      <c r="AA19" s="133"/>
      <c r="AB19" s="133"/>
      <c r="AC19" s="133"/>
      <c r="AD19" s="133" t="str">
        <f t="shared" si="0"/>
        <v/>
      </c>
      <c r="AE19" s="133" t="str">
        <f t="shared" si="1"/>
        <v/>
      </c>
      <c r="AF19" s="132"/>
      <c r="AG19" s="132"/>
      <c r="AH19" s="132"/>
    </row>
    <row r="20" ht="15.75" customHeight="1" spans="1:34">
      <c r="A20" s="129"/>
      <c r="B20" s="132"/>
      <c r="C20" s="132"/>
      <c r="D20" s="132"/>
      <c r="E20" s="132"/>
      <c r="F20" s="132"/>
      <c r="G20" s="132"/>
      <c r="H20" s="129"/>
      <c r="I20" s="129"/>
      <c r="J20" s="129"/>
      <c r="K20" s="129"/>
      <c r="L20" s="129"/>
      <c r="M20" s="129"/>
      <c r="N20" s="129"/>
      <c r="O20" s="129"/>
      <c r="P20" s="129"/>
      <c r="Q20" s="129"/>
      <c r="R20" s="195"/>
      <c r="S20" s="195"/>
      <c r="T20" s="350"/>
      <c r="U20" s="133" t="s">
        <v>415</v>
      </c>
      <c r="V20" s="360"/>
      <c r="W20" s="360"/>
      <c r="X20" s="360"/>
      <c r="Y20" s="133"/>
      <c r="Z20" s="145"/>
      <c r="AA20" s="133"/>
      <c r="AB20" s="133"/>
      <c r="AC20" s="133"/>
      <c r="AD20" s="133" t="str">
        <f t="shared" si="0"/>
        <v/>
      </c>
      <c r="AE20" s="133" t="str">
        <f t="shared" si="1"/>
        <v/>
      </c>
      <c r="AF20" s="132"/>
      <c r="AG20" s="132"/>
      <c r="AH20" s="132"/>
    </row>
    <row r="21" ht="15.75" customHeight="1" spans="1:34">
      <c r="A21" s="129"/>
      <c r="B21" s="132"/>
      <c r="C21" s="132"/>
      <c r="D21" s="132"/>
      <c r="E21" s="132"/>
      <c r="F21" s="132"/>
      <c r="G21" s="132"/>
      <c r="H21" s="129"/>
      <c r="I21" s="129"/>
      <c r="J21" s="129"/>
      <c r="K21" s="129"/>
      <c r="L21" s="129"/>
      <c r="M21" s="129"/>
      <c r="N21" s="129"/>
      <c r="O21" s="129"/>
      <c r="P21" s="129"/>
      <c r="Q21" s="129"/>
      <c r="R21" s="195"/>
      <c r="S21" s="195"/>
      <c r="T21" s="350"/>
      <c r="U21" s="133" t="s">
        <v>415</v>
      </c>
      <c r="V21" s="360"/>
      <c r="W21" s="360"/>
      <c r="X21" s="360"/>
      <c r="Y21" s="133"/>
      <c r="Z21" s="145"/>
      <c r="AA21" s="133"/>
      <c r="AB21" s="133"/>
      <c r="AC21" s="133"/>
      <c r="AD21" s="133" t="str">
        <f t="shared" si="0"/>
        <v/>
      </c>
      <c r="AE21" s="133" t="str">
        <f t="shared" si="1"/>
        <v/>
      </c>
      <c r="AF21" s="132"/>
      <c r="AG21" s="132"/>
      <c r="AH21" s="132"/>
    </row>
    <row r="22" ht="15.75" customHeight="1" spans="1:34">
      <c r="A22" s="129"/>
      <c r="B22" s="132"/>
      <c r="C22" s="132"/>
      <c r="D22" s="132"/>
      <c r="E22" s="132"/>
      <c r="F22" s="132"/>
      <c r="G22" s="132"/>
      <c r="H22" s="129"/>
      <c r="I22" s="129"/>
      <c r="J22" s="129"/>
      <c r="K22" s="129"/>
      <c r="L22" s="129"/>
      <c r="M22" s="129"/>
      <c r="N22" s="129"/>
      <c r="O22" s="129"/>
      <c r="P22" s="129"/>
      <c r="Q22" s="129"/>
      <c r="R22" s="195"/>
      <c r="S22" s="195"/>
      <c r="T22" s="350"/>
      <c r="U22" s="133" t="s">
        <v>415</v>
      </c>
      <c r="V22" s="360"/>
      <c r="W22" s="360"/>
      <c r="X22" s="360"/>
      <c r="Y22" s="133"/>
      <c r="Z22" s="145"/>
      <c r="AA22" s="133"/>
      <c r="AB22" s="133"/>
      <c r="AC22" s="133"/>
      <c r="AD22" s="133" t="str">
        <f t="shared" si="0"/>
        <v/>
      </c>
      <c r="AE22" s="133" t="str">
        <f t="shared" si="1"/>
        <v/>
      </c>
      <c r="AF22" s="132"/>
      <c r="AG22" s="132"/>
      <c r="AH22" s="132"/>
    </row>
    <row r="23" ht="15.75" customHeight="1" spans="1:34">
      <c r="A23" s="129"/>
      <c r="B23" s="132"/>
      <c r="C23" s="132"/>
      <c r="D23" s="132"/>
      <c r="E23" s="132"/>
      <c r="F23" s="132"/>
      <c r="G23" s="132"/>
      <c r="H23" s="129"/>
      <c r="I23" s="129"/>
      <c r="J23" s="129"/>
      <c r="K23" s="129"/>
      <c r="L23" s="129"/>
      <c r="M23" s="129"/>
      <c r="N23" s="129"/>
      <c r="O23" s="129"/>
      <c r="P23" s="129"/>
      <c r="Q23" s="129"/>
      <c r="R23" s="195"/>
      <c r="S23" s="195"/>
      <c r="T23" s="350"/>
      <c r="U23" s="133" t="s">
        <v>415</v>
      </c>
      <c r="V23" s="360"/>
      <c r="W23" s="360"/>
      <c r="X23" s="360"/>
      <c r="Y23" s="133"/>
      <c r="Z23" s="145"/>
      <c r="AA23" s="133"/>
      <c r="AB23" s="133"/>
      <c r="AC23" s="133"/>
      <c r="AD23" s="133" t="str">
        <f t="shared" si="0"/>
        <v/>
      </c>
      <c r="AE23" s="133" t="str">
        <f t="shared" si="1"/>
        <v/>
      </c>
      <c r="AF23" s="132"/>
      <c r="AG23" s="132"/>
      <c r="AH23" s="132"/>
    </row>
    <row r="24" ht="15.75" customHeight="1" spans="1:34">
      <c r="A24" s="129"/>
      <c r="B24" s="132"/>
      <c r="C24" s="132"/>
      <c r="D24" s="132"/>
      <c r="E24" s="132"/>
      <c r="F24" s="132"/>
      <c r="G24" s="132"/>
      <c r="H24" s="129"/>
      <c r="I24" s="129"/>
      <c r="J24" s="129"/>
      <c r="K24" s="129"/>
      <c r="L24" s="129"/>
      <c r="M24" s="129"/>
      <c r="N24" s="129"/>
      <c r="O24" s="129"/>
      <c r="P24" s="129"/>
      <c r="Q24" s="129"/>
      <c r="R24" s="195"/>
      <c r="S24" s="195"/>
      <c r="T24" s="350"/>
      <c r="U24" s="133"/>
      <c r="V24" s="360"/>
      <c r="W24" s="360"/>
      <c r="X24" s="360"/>
      <c r="Y24" s="133"/>
      <c r="Z24" s="145"/>
      <c r="AA24" s="133"/>
      <c r="AB24" s="133"/>
      <c r="AC24" s="133"/>
      <c r="AD24" s="133" t="str">
        <f t="shared" si="0"/>
        <v/>
      </c>
      <c r="AE24" s="133" t="str">
        <f t="shared" si="1"/>
        <v/>
      </c>
      <c r="AF24" s="132"/>
      <c r="AG24" s="132"/>
      <c r="AH24" s="132"/>
    </row>
    <row r="25" ht="15.75" customHeight="1" spans="1:34">
      <c r="A25" s="129"/>
      <c r="B25" s="132"/>
      <c r="C25" s="132"/>
      <c r="D25" s="132"/>
      <c r="E25" s="132"/>
      <c r="F25" s="132"/>
      <c r="G25" s="132"/>
      <c r="H25" s="129"/>
      <c r="I25" s="129"/>
      <c r="J25" s="129"/>
      <c r="K25" s="129"/>
      <c r="L25" s="129"/>
      <c r="M25" s="129"/>
      <c r="N25" s="129"/>
      <c r="O25" s="129"/>
      <c r="P25" s="129"/>
      <c r="Q25" s="129"/>
      <c r="R25" s="195"/>
      <c r="S25" s="195"/>
      <c r="T25" s="350"/>
      <c r="U25" s="133" t="s">
        <v>415</v>
      </c>
      <c r="V25" s="360"/>
      <c r="W25" s="360"/>
      <c r="X25" s="360"/>
      <c r="Y25" s="133"/>
      <c r="Z25" s="145"/>
      <c r="AA25" s="133"/>
      <c r="AB25" s="133"/>
      <c r="AC25" s="133"/>
      <c r="AD25" s="133" t="str">
        <f t="shared" si="0"/>
        <v/>
      </c>
      <c r="AE25" s="133" t="str">
        <f t="shared" si="1"/>
        <v/>
      </c>
      <c r="AF25" s="132"/>
      <c r="AG25" s="132"/>
      <c r="AH25" s="132"/>
    </row>
    <row r="26" ht="15.75" customHeight="1" spans="1:34">
      <c r="A26" s="129"/>
      <c r="B26" s="132"/>
      <c r="C26" s="132"/>
      <c r="D26" s="132"/>
      <c r="E26" s="132"/>
      <c r="F26" s="132"/>
      <c r="G26" s="132"/>
      <c r="H26" s="129"/>
      <c r="I26" s="129"/>
      <c r="J26" s="129"/>
      <c r="K26" s="129"/>
      <c r="L26" s="129"/>
      <c r="M26" s="129"/>
      <c r="N26" s="129"/>
      <c r="O26" s="129"/>
      <c r="P26" s="129"/>
      <c r="Q26" s="129"/>
      <c r="R26" s="195"/>
      <c r="S26" s="195"/>
      <c r="T26" s="350"/>
      <c r="U26" s="133"/>
      <c r="V26" s="360"/>
      <c r="W26" s="360"/>
      <c r="X26" s="360"/>
      <c r="Y26" s="133"/>
      <c r="Z26" s="145"/>
      <c r="AA26" s="133"/>
      <c r="AB26" s="133"/>
      <c r="AC26" s="133"/>
      <c r="AD26" s="133" t="str">
        <f t="shared" si="0"/>
        <v/>
      </c>
      <c r="AE26" s="133" t="str">
        <f t="shared" si="1"/>
        <v/>
      </c>
      <c r="AF26" s="132"/>
      <c r="AG26" s="132"/>
      <c r="AH26" s="132"/>
    </row>
    <row r="27" ht="15.75" customHeight="1" spans="1:34">
      <c r="A27" s="146" t="s">
        <v>632</v>
      </c>
      <c r="B27" s="347"/>
      <c r="C27" s="348"/>
      <c r="D27" s="348"/>
      <c r="E27" s="348"/>
      <c r="F27" s="348"/>
      <c r="G27" s="129"/>
      <c r="H27" s="129"/>
      <c r="I27" s="129"/>
      <c r="J27" s="129"/>
      <c r="K27" s="129"/>
      <c r="L27" s="129"/>
      <c r="M27" s="129"/>
      <c r="N27" s="129"/>
      <c r="O27" s="129"/>
      <c r="P27" s="129"/>
      <c r="Q27" s="129"/>
      <c r="R27" s="195"/>
      <c r="S27" s="195"/>
      <c r="T27" s="350"/>
      <c r="U27" s="133" t="s">
        <v>415</v>
      </c>
      <c r="V27" s="360"/>
      <c r="W27" s="360">
        <f>SUM(W9:W26)</f>
        <v>0</v>
      </c>
      <c r="X27" s="360">
        <f>SUM(X9:X26)</f>
        <v>0</v>
      </c>
      <c r="Y27" s="360">
        <f>SUM(Y9:Y26)</f>
        <v>0</v>
      </c>
      <c r="Z27" s="364">
        <f>SUM(Z9:Z26)</f>
        <v>0</v>
      </c>
      <c r="AA27" s="364">
        <f>SUM(AA9:AA26)</f>
        <v>0</v>
      </c>
      <c r="AB27" s="364"/>
      <c r="AC27" s="364">
        <f>SUM(AC9:AC26)</f>
        <v>0</v>
      </c>
      <c r="AD27" s="133" t="str">
        <f t="shared" si="0"/>
        <v/>
      </c>
      <c r="AE27" s="133" t="str">
        <f t="shared" si="1"/>
        <v/>
      </c>
      <c r="AF27" s="217"/>
      <c r="AG27" s="217"/>
      <c r="AH27" s="217"/>
    </row>
    <row r="28" ht="15.75" customHeight="1" spans="1:32">
      <c r="A28" s="344" t="e">
        <f>#REF!&amp;#REF!</f>
        <v>#REF!</v>
      </c>
      <c r="B28" s="344"/>
      <c r="C28" s="344"/>
      <c r="D28" s="344"/>
      <c r="E28" s="344"/>
      <c r="F28" s="344"/>
      <c r="V28" s="346" t="e">
        <f>"评估人员："&amp;#REF!</f>
        <v>#REF!</v>
      </c>
      <c r="W28" s="219"/>
      <c r="X28" s="219"/>
      <c r="Y28" s="219"/>
      <c r="Z28" s="219"/>
      <c r="AA28" s="219"/>
      <c r="AB28" s="219"/>
      <c r="AC28" s="219"/>
      <c r="AD28" s="219"/>
      <c r="AE28" s="219"/>
      <c r="AF28" s="219"/>
    </row>
    <row r="29" ht="15.75" customHeight="1" spans="1:1">
      <c r="A29" s="345" t="e">
        <f>CONCATENATE(#REF!,#REF!,#REF!,#REF!,#REF!,#REF!,#REF!)</f>
        <v>#REF!</v>
      </c>
    </row>
  </sheetData>
  <mergeCells count="40">
    <mergeCell ref="A2:AF2"/>
    <mergeCell ref="A3:AF3"/>
    <mergeCell ref="A4:AF4"/>
    <mergeCell ref="A6:S6"/>
    <mergeCell ref="A27:C27"/>
    <mergeCell ref="A28:D28"/>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s>
  <dataValidations count="2">
    <dataValidation type="list" allowBlank="1" showInputMessage="1" showErrorMessage="1" promptTitle="外购； 自建； 自用转入； 存货转入" sqref="D9">
      <formula1>"外购,自建,自用转入,存货转入"</formula1>
    </dataValidation>
    <dataValidation type="list" allowBlank="1" showInputMessage="1" showErrorMessage="1" sqref="D10:D26">
      <formula1>"外购,自建,自用转入,存货转入"</formula1>
    </dataValidation>
  </dataValidations>
  <hyperlinks>
    <hyperlink ref="B1" location="'4-5投资性房地产汇总'!B8" display="返回"/>
    <hyperlink ref="A1" location="索引目录!E35" display="返回索引页"/>
  </hyperlinks>
  <printOptions horizontalCentered="1"/>
  <pageMargins left="0.15748031496063" right="0.15748031496063" top="0.905511811023622" bottom="0.62992125984252" header="1.22047244094488" footer="0.31496062992126"/>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9"/>
  <sheetViews>
    <sheetView topLeftCell="G1" workbookViewId="0">
      <selection activeCell="D56" sqref="D56"/>
    </sheetView>
  </sheetViews>
  <sheetFormatPr defaultColWidth="9" defaultRowHeight="12.75"/>
  <cols>
    <col min="1" max="1" width="4.375" style="126" customWidth="1"/>
    <col min="2" max="2" width="6.25" style="126" customWidth="1"/>
    <col min="3" max="3" width="10.125" style="126" customWidth="1"/>
    <col min="4" max="4" width="6.75" style="126" customWidth="1"/>
    <col min="5" max="5" width="8.625" style="126" customWidth="1"/>
    <col min="6" max="6" width="8.125" style="126" customWidth="1"/>
    <col min="7" max="7" width="4.875" style="126" customWidth="1"/>
    <col min="8" max="8" width="4.625" style="126" customWidth="1"/>
    <col min="9" max="9" width="4.5" style="126" customWidth="1"/>
    <col min="10" max="10" width="4.875" style="126" customWidth="1"/>
    <col min="11" max="11" width="7.5" style="126" customWidth="1"/>
    <col min="12" max="12" width="8.875" style="126" customWidth="1"/>
    <col min="13" max="14" width="12.75" style="126" hidden="1" customWidth="1" outlineLevel="1"/>
    <col min="15" max="15" width="9.75" style="126" customWidth="1" collapsed="1"/>
    <col min="16" max="16" width="9.75" style="126" customWidth="1"/>
    <col min="17" max="19" width="8.875" style="126" customWidth="1"/>
    <col min="20" max="20" width="6.25" style="126" customWidth="1"/>
    <col min="21" max="21" width="7.375" style="126" customWidth="1"/>
    <col min="22" max="22" width="8.375" style="126" customWidth="1"/>
    <col min="23" max="24" width="9" style="126" outlineLevel="1"/>
    <col min="25" max="16384" width="9" style="126"/>
  </cols>
  <sheetData>
    <row r="1" spans="1:2">
      <c r="A1" s="342" t="s">
        <v>207</v>
      </c>
      <c r="B1" s="342" t="s">
        <v>479</v>
      </c>
    </row>
    <row r="2" s="183" customFormat="1" ht="30" customHeight="1" spans="1:22">
      <c r="A2" s="188" t="s">
        <v>823</v>
      </c>
      <c r="B2" s="188"/>
      <c r="C2" s="188"/>
      <c r="D2" s="188"/>
      <c r="E2" s="188"/>
      <c r="F2" s="188"/>
      <c r="G2" s="188"/>
      <c r="H2" s="188"/>
      <c r="I2" s="188"/>
      <c r="J2" s="188"/>
      <c r="K2" s="188"/>
      <c r="L2" s="188"/>
      <c r="M2" s="188"/>
      <c r="N2" s="188"/>
      <c r="O2" s="188"/>
      <c r="P2" s="188"/>
      <c r="Q2" s="188"/>
      <c r="R2" s="188"/>
      <c r="S2" s="188"/>
      <c r="T2" s="188"/>
      <c r="U2" s="188"/>
      <c r="V2" s="188"/>
    </row>
    <row r="3" s="183" customFormat="1" ht="23.25" customHeight="1" spans="1:22">
      <c r="A3" s="343" t="s">
        <v>787</v>
      </c>
      <c r="B3" s="343"/>
      <c r="C3" s="343"/>
      <c r="D3" s="343"/>
      <c r="E3" s="343"/>
      <c r="F3" s="343"/>
      <c r="G3" s="343"/>
      <c r="H3" s="343"/>
      <c r="I3" s="343"/>
      <c r="J3" s="343"/>
      <c r="K3" s="343"/>
      <c r="L3" s="343"/>
      <c r="M3" s="343"/>
      <c r="N3" s="343"/>
      <c r="O3" s="343"/>
      <c r="P3" s="343"/>
      <c r="Q3" s="343"/>
      <c r="R3" s="343"/>
      <c r="S3" s="343"/>
      <c r="T3" s="343"/>
      <c r="U3" s="343"/>
      <c r="V3" s="343"/>
    </row>
    <row r="4" ht="13.5" customHeight="1" spans="1:22">
      <c r="A4" s="221" t="e">
        <f>CONCATENATE(#REF!,#REF!,#REF!,#REF!,#REF!,#REF!,#REF!)</f>
        <v>#REF!</v>
      </c>
      <c r="B4" s="190"/>
      <c r="C4" s="190"/>
      <c r="D4" s="190"/>
      <c r="E4" s="190"/>
      <c r="F4" s="190"/>
      <c r="G4" s="190"/>
      <c r="H4" s="190"/>
      <c r="I4" s="190"/>
      <c r="J4" s="190"/>
      <c r="K4" s="198"/>
      <c r="L4" s="198"/>
      <c r="M4" s="198"/>
      <c r="N4" s="198"/>
      <c r="O4" s="198"/>
      <c r="P4" s="198"/>
      <c r="Q4" s="198"/>
      <c r="R4" s="198"/>
      <c r="S4" s="198"/>
      <c r="T4" s="198"/>
      <c r="U4" s="198"/>
      <c r="V4" s="198"/>
    </row>
    <row r="5" ht="12" customHeight="1" spans="2:22">
      <c r="B5" s="190"/>
      <c r="C5" s="190"/>
      <c r="D5" s="190"/>
      <c r="E5" s="190"/>
      <c r="F5" s="190"/>
      <c r="G5" s="190"/>
      <c r="H5" s="190"/>
      <c r="I5" s="190"/>
      <c r="J5" s="190"/>
      <c r="K5" s="198"/>
      <c r="L5" s="198"/>
      <c r="M5" s="198"/>
      <c r="N5" s="198"/>
      <c r="O5" s="198"/>
      <c r="P5" s="198"/>
      <c r="Q5" s="198"/>
      <c r="R5" s="198"/>
      <c r="S5" s="198"/>
      <c r="T5" s="198"/>
      <c r="U5" s="225" t="s">
        <v>773</v>
      </c>
      <c r="V5" s="225"/>
    </row>
    <row r="6" customHeight="1" spans="1:22">
      <c r="A6" s="222" t="e">
        <f>#REF!&amp;#REF!</f>
        <v>#REF!</v>
      </c>
      <c r="B6" s="222"/>
      <c r="C6" s="222"/>
      <c r="D6" s="222"/>
      <c r="E6" s="222"/>
      <c r="F6" s="222"/>
      <c r="G6" s="222"/>
      <c r="H6" s="222"/>
      <c r="I6" s="126" t="e">
        <f>#REF!&amp;#REF!</f>
        <v>#REF!</v>
      </c>
      <c r="J6" s="126" t="e">
        <f>#REF!&amp;#REF!</f>
        <v>#REF!</v>
      </c>
      <c r="K6" s="126" t="e">
        <f>#REF!&amp;#REF!</f>
        <v>#REF!</v>
      </c>
      <c r="L6" s="126" t="e">
        <f>#REF!&amp;#REF!</f>
        <v>#REF!</v>
      </c>
      <c r="M6" s="126" t="e">
        <f>#REF!&amp;#REF!</f>
        <v>#REF!</v>
      </c>
      <c r="O6" s="126" t="e">
        <f>#REF!&amp;#REF!</f>
        <v>#REF!</v>
      </c>
      <c r="Q6" s="126" t="e">
        <f>#REF!&amp;#REF!</f>
        <v>#REF!</v>
      </c>
      <c r="T6" s="126" t="e">
        <f>#REF!&amp;#REF!</f>
        <v>#REF!</v>
      </c>
      <c r="U6" s="126" t="e">
        <f>#REF!&amp;#REF!</f>
        <v>#REF!</v>
      </c>
      <c r="V6" s="200" t="e">
        <f>#REF!&amp;#REF!</f>
        <v>#REF!</v>
      </c>
    </row>
    <row r="7" s="187" customFormat="1" ht="36.75" customHeight="1" spans="1:24">
      <c r="A7" s="211" t="s">
        <v>312</v>
      </c>
      <c r="B7" s="211" t="s">
        <v>824</v>
      </c>
      <c r="C7" s="211" t="s">
        <v>825</v>
      </c>
      <c r="D7" s="211" t="s">
        <v>790</v>
      </c>
      <c r="E7" s="211" t="s">
        <v>826</v>
      </c>
      <c r="F7" s="211" t="s">
        <v>827</v>
      </c>
      <c r="G7" s="211" t="s">
        <v>828</v>
      </c>
      <c r="H7" s="211" t="s">
        <v>829</v>
      </c>
      <c r="I7" s="211" t="s">
        <v>830</v>
      </c>
      <c r="J7" s="211" t="s">
        <v>831</v>
      </c>
      <c r="K7" s="211" t="s">
        <v>832</v>
      </c>
      <c r="L7" s="211" t="s">
        <v>703</v>
      </c>
      <c r="M7" s="211" t="s">
        <v>816</v>
      </c>
      <c r="N7" s="211" t="s">
        <v>817</v>
      </c>
      <c r="O7" s="211" t="s">
        <v>818</v>
      </c>
      <c r="P7" s="194" t="s">
        <v>819</v>
      </c>
      <c r="Q7" s="211" t="s">
        <v>820</v>
      </c>
      <c r="R7" s="211" t="s">
        <v>833</v>
      </c>
      <c r="S7" s="211" t="s">
        <v>822</v>
      </c>
      <c r="T7" s="211" t="s">
        <v>485</v>
      </c>
      <c r="U7" s="211" t="s">
        <v>555</v>
      </c>
      <c r="V7" s="211" t="s">
        <v>340</v>
      </c>
      <c r="W7" s="211" t="s">
        <v>808</v>
      </c>
      <c r="X7" s="211" t="s">
        <v>809</v>
      </c>
    </row>
    <row r="8" ht="15.75" customHeight="1" spans="1:24">
      <c r="A8" s="129"/>
      <c r="B8" s="217"/>
      <c r="C8" s="217"/>
      <c r="D8" s="217"/>
      <c r="E8" s="217"/>
      <c r="F8" s="282"/>
      <c r="G8" s="129"/>
      <c r="H8" s="129"/>
      <c r="I8" s="129"/>
      <c r="J8" s="129"/>
      <c r="K8" s="133"/>
      <c r="L8" s="133"/>
      <c r="M8" s="133"/>
      <c r="N8" s="133"/>
      <c r="O8" s="133"/>
      <c r="P8" s="145"/>
      <c r="Q8" s="133"/>
      <c r="R8" s="133"/>
      <c r="S8" s="133"/>
      <c r="T8" s="133" t="str">
        <f>IF(O8=0,"",(S8-P8))</f>
        <v/>
      </c>
      <c r="U8" s="133" t="str">
        <f>IF(O8=0,"",(S8-P8)/P8*100)</f>
        <v/>
      </c>
      <c r="V8" s="217"/>
      <c r="W8" s="217"/>
      <c r="X8" s="217"/>
    </row>
    <row r="9" ht="15.75" customHeight="1" spans="1:24">
      <c r="A9" s="129"/>
      <c r="B9" s="217"/>
      <c r="C9" s="217"/>
      <c r="D9" s="217"/>
      <c r="E9" s="217"/>
      <c r="F9" s="282"/>
      <c r="G9" s="129"/>
      <c r="H9" s="129"/>
      <c r="I9" s="129"/>
      <c r="J9" s="129"/>
      <c r="K9" s="133"/>
      <c r="L9" s="133"/>
      <c r="M9" s="133"/>
      <c r="N9" s="133"/>
      <c r="O9" s="133"/>
      <c r="P9" s="145"/>
      <c r="Q9" s="133"/>
      <c r="R9" s="133"/>
      <c r="S9" s="133"/>
      <c r="T9" s="133" t="str">
        <f t="shared" ref="T9:T27" si="0">IF(O9=0,"",(S9-P9))</f>
        <v/>
      </c>
      <c r="U9" s="133" t="str">
        <f t="shared" ref="U9:U27" si="1">IF(O9=0,"",(S9-P9)/P9*100)</f>
        <v/>
      </c>
      <c r="V9" s="217"/>
      <c r="W9" s="217"/>
      <c r="X9" s="217"/>
    </row>
    <row r="10" ht="15.75" customHeight="1" spans="1:24">
      <c r="A10" s="129"/>
      <c r="B10" s="217"/>
      <c r="C10" s="217"/>
      <c r="D10" s="217"/>
      <c r="E10" s="217"/>
      <c r="F10" s="282"/>
      <c r="G10" s="129"/>
      <c r="H10" s="129"/>
      <c r="I10" s="129"/>
      <c r="J10" s="129"/>
      <c r="K10" s="133"/>
      <c r="L10" s="133"/>
      <c r="M10" s="133"/>
      <c r="N10" s="133"/>
      <c r="O10" s="133"/>
      <c r="P10" s="145"/>
      <c r="Q10" s="133"/>
      <c r="R10" s="133"/>
      <c r="S10" s="133"/>
      <c r="T10" s="133" t="str">
        <f t="shared" si="0"/>
        <v/>
      </c>
      <c r="U10" s="133" t="str">
        <f t="shared" si="1"/>
        <v/>
      </c>
      <c r="V10" s="217"/>
      <c r="W10" s="217"/>
      <c r="X10" s="217"/>
    </row>
    <row r="11" ht="15.75" customHeight="1" spans="1:24">
      <c r="A11" s="129"/>
      <c r="B11" s="217"/>
      <c r="C11" s="217"/>
      <c r="D11" s="217"/>
      <c r="E11" s="217"/>
      <c r="F11" s="282"/>
      <c r="G11" s="129"/>
      <c r="H11" s="129"/>
      <c r="I11" s="129"/>
      <c r="J11" s="129"/>
      <c r="K11" s="133"/>
      <c r="L11" s="133"/>
      <c r="M11" s="133"/>
      <c r="N11" s="133"/>
      <c r="O11" s="133"/>
      <c r="P11" s="145"/>
      <c r="Q11" s="133"/>
      <c r="R11" s="133"/>
      <c r="S11" s="133"/>
      <c r="T11" s="133" t="str">
        <f t="shared" si="0"/>
        <v/>
      </c>
      <c r="U11" s="133" t="str">
        <f t="shared" si="1"/>
        <v/>
      </c>
      <c r="V11" s="217"/>
      <c r="W11" s="217"/>
      <c r="X11" s="217"/>
    </row>
    <row r="12" ht="15.75" customHeight="1" spans="1:24">
      <c r="A12" s="129"/>
      <c r="B12" s="217"/>
      <c r="C12" s="217"/>
      <c r="D12" s="217"/>
      <c r="E12" s="217"/>
      <c r="F12" s="282"/>
      <c r="G12" s="129"/>
      <c r="H12" s="129"/>
      <c r="I12" s="129"/>
      <c r="J12" s="129"/>
      <c r="K12" s="133"/>
      <c r="L12" s="133"/>
      <c r="M12" s="133"/>
      <c r="N12" s="133"/>
      <c r="O12" s="133"/>
      <c r="P12" s="145"/>
      <c r="Q12" s="133"/>
      <c r="R12" s="133"/>
      <c r="S12" s="133"/>
      <c r="T12" s="133" t="str">
        <f t="shared" si="0"/>
        <v/>
      </c>
      <c r="U12" s="133" t="str">
        <f t="shared" si="1"/>
        <v/>
      </c>
      <c r="V12" s="217"/>
      <c r="W12" s="217"/>
      <c r="X12" s="217"/>
    </row>
    <row r="13" ht="15.75" customHeight="1" spans="1:24">
      <c r="A13" s="129"/>
      <c r="B13" s="217"/>
      <c r="C13" s="217"/>
      <c r="D13" s="217"/>
      <c r="E13" s="217"/>
      <c r="F13" s="282"/>
      <c r="G13" s="129"/>
      <c r="H13" s="129"/>
      <c r="I13" s="129"/>
      <c r="J13" s="129"/>
      <c r="K13" s="133"/>
      <c r="L13" s="133"/>
      <c r="M13" s="133"/>
      <c r="N13" s="133"/>
      <c r="O13" s="133"/>
      <c r="P13" s="145"/>
      <c r="Q13" s="133"/>
      <c r="R13" s="133"/>
      <c r="S13" s="133"/>
      <c r="T13" s="133" t="str">
        <f t="shared" si="0"/>
        <v/>
      </c>
      <c r="U13" s="133" t="str">
        <f t="shared" si="1"/>
        <v/>
      </c>
      <c r="V13" s="217"/>
      <c r="W13" s="217"/>
      <c r="X13" s="217"/>
    </row>
    <row r="14" ht="15.75" customHeight="1" spans="1:24">
      <c r="A14" s="129"/>
      <c r="B14" s="217"/>
      <c r="C14" s="217"/>
      <c r="D14" s="217"/>
      <c r="E14" s="217"/>
      <c r="F14" s="282"/>
      <c r="G14" s="129"/>
      <c r="H14" s="129"/>
      <c r="I14" s="129"/>
      <c r="J14" s="129"/>
      <c r="K14" s="133"/>
      <c r="L14" s="133"/>
      <c r="M14" s="133"/>
      <c r="N14" s="133"/>
      <c r="O14" s="133"/>
      <c r="P14" s="145"/>
      <c r="Q14" s="133"/>
      <c r="R14" s="133"/>
      <c r="S14" s="133"/>
      <c r="T14" s="133" t="str">
        <f t="shared" si="0"/>
        <v/>
      </c>
      <c r="U14" s="133" t="str">
        <f t="shared" si="1"/>
        <v/>
      </c>
      <c r="V14" s="217"/>
      <c r="W14" s="217"/>
      <c r="X14" s="217"/>
    </row>
    <row r="15" ht="15.75" customHeight="1" spans="1:24">
      <c r="A15" s="129"/>
      <c r="B15" s="217"/>
      <c r="C15" s="217"/>
      <c r="D15" s="217"/>
      <c r="E15" s="217"/>
      <c r="F15" s="282"/>
      <c r="G15" s="129"/>
      <c r="H15" s="129"/>
      <c r="I15" s="129"/>
      <c r="J15" s="129"/>
      <c r="K15" s="133"/>
      <c r="L15" s="133"/>
      <c r="M15" s="133"/>
      <c r="N15" s="133"/>
      <c r="O15" s="133"/>
      <c r="P15" s="145"/>
      <c r="Q15" s="133"/>
      <c r="R15" s="133"/>
      <c r="S15" s="133"/>
      <c r="T15" s="133" t="str">
        <f t="shared" si="0"/>
        <v/>
      </c>
      <c r="U15" s="133" t="str">
        <f t="shared" si="1"/>
        <v/>
      </c>
      <c r="V15" s="217"/>
      <c r="W15" s="217"/>
      <c r="X15" s="217"/>
    </row>
    <row r="16" ht="15.75" customHeight="1" spans="1:24">
      <c r="A16" s="129"/>
      <c r="B16" s="217"/>
      <c r="C16" s="217"/>
      <c r="D16" s="217"/>
      <c r="E16" s="217"/>
      <c r="F16" s="282"/>
      <c r="G16" s="129"/>
      <c r="H16" s="129"/>
      <c r="I16" s="129"/>
      <c r="J16" s="129"/>
      <c r="K16" s="133"/>
      <c r="L16" s="133"/>
      <c r="M16" s="133"/>
      <c r="N16" s="133"/>
      <c r="O16" s="133"/>
      <c r="P16" s="145"/>
      <c r="Q16" s="133"/>
      <c r="R16" s="133"/>
      <c r="S16" s="133"/>
      <c r="T16" s="133" t="str">
        <f t="shared" si="0"/>
        <v/>
      </c>
      <c r="U16" s="133" t="str">
        <f t="shared" si="1"/>
        <v/>
      </c>
      <c r="V16" s="217"/>
      <c r="W16" s="217"/>
      <c r="X16" s="217"/>
    </row>
    <row r="17" ht="15.75" customHeight="1" spans="1:24">
      <c r="A17" s="129"/>
      <c r="B17" s="217"/>
      <c r="C17" s="217"/>
      <c r="D17" s="217"/>
      <c r="E17" s="217"/>
      <c r="F17" s="282"/>
      <c r="G17" s="129"/>
      <c r="H17" s="129"/>
      <c r="I17" s="129"/>
      <c r="J17" s="129"/>
      <c r="K17" s="133"/>
      <c r="L17" s="133"/>
      <c r="M17" s="133"/>
      <c r="N17" s="133"/>
      <c r="O17" s="133"/>
      <c r="P17" s="145"/>
      <c r="Q17" s="133"/>
      <c r="R17" s="133"/>
      <c r="S17" s="133"/>
      <c r="T17" s="133" t="str">
        <f t="shared" si="0"/>
        <v/>
      </c>
      <c r="U17" s="133" t="str">
        <f t="shared" si="1"/>
        <v/>
      </c>
      <c r="V17" s="217"/>
      <c r="W17" s="217"/>
      <c r="X17" s="217"/>
    </row>
    <row r="18" ht="15.75" customHeight="1" spans="1:24">
      <c r="A18" s="129"/>
      <c r="B18" s="217"/>
      <c r="C18" s="217"/>
      <c r="D18" s="217"/>
      <c r="E18" s="217"/>
      <c r="F18" s="282"/>
      <c r="G18" s="129"/>
      <c r="H18" s="129"/>
      <c r="I18" s="129"/>
      <c r="J18" s="129"/>
      <c r="K18" s="133"/>
      <c r="L18" s="133"/>
      <c r="M18" s="133"/>
      <c r="N18" s="133"/>
      <c r="O18" s="133"/>
      <c r="P18" s="145"/>
      <c r="Q18" s="133"/>
      <c r="R18" s="133"/>
      <c r="S18" s="133"/>
      <c r="T18" s="133" t="str">
        <f t="shared" si="0"/>
        <v/>
      </c>
      <c r="U18" s="133" t="str">
        <f t="shared" si="1"/>
        <v/>
      </c>
      <c r="V18" s="217"/>
      <c r="W18" s="217"/>
      <c r="X18" s="217"/>
    </row>
    <row r="19" ht="15.75" customHeight="1" spans="1:24">
      <c r="A19" s="129"/>
      <c r="B19" s="217"/>
      <c r="C19" s="217"/>
      <c r="D19" s="217"/>
      <c r="E19" s="217"/>
      <c r="F19" s="282"/>
      <c r="G19" s="129"/>
      <c r="H19" s="129"/>
      <c r="I19" s="129"/>
      <c r="J19" s="129"/>
      <c r="K19" s="133"/>
      <c r="L19" s="133"/>
      <c r="M19" s="133"/>
      <c r="N19" s="133"/>
      <c r="O19" s="133"/>
      <c r="P19" s="145"/>
      <c r="Q19" s="133"/>
      <c r="R19" s="133"/>
      <c r="S19" s="133"/>
      <c r="T19" s="133" t="str">
        <f t="shared" si="0"/>
        <v/>
      </c>
      <c r="U19" s="133" t="str">
        <f t="shared" si="1"/>
        <v/>
      </c>
      <c r="V19" s="217"/>
      <c r="W19" s="217"/>
      <c r="X19" s="217"/>
    </row>
    <row r="20" ht="15.75" customHeight="1" spans="1:24">
      <c r="A20" s="129"/>
      <c r="B20" s="217"/>
      <c r="C20" s="217"/>
      <c r="D20" s="217"/>
      <c r="E20" s="217"/>
      <c r="F20" s="282"/>
      <c r="G20" s="129"/>
      <c r="H20" s="129"/>
      <c r="I20" s="129"/>
      <c r="J20" s="129"/>
      <c r="K20" s="133"/>
      <c r="L20" s="133"/>
      <c r="M20" s="133"/>
      <c r="N20" s="133"/>
      <c r="O20" s="133"/>
      <c r="P20" s="145"/>
      <c r="Q20" s="133"/>
      <c r="R20" s="133"/>
      <c r="S20" s="133"/>
      <c r="T20" s="133" t="str">
        <f t="shared" si="0"/>
        <v/>
      </c>
      <c r="U20" s="133" t="str">
        <f t="shared" si="1"/>
        <v/>
      </c>
      <c r="V20" s="217"/>
      <c r="W20" s="217"/>
      <c r="X20" s="217"/>
    </row>
    <row r="21" ht="15.75" customHeight="1" spans="1:24">
      <c r="A21" s="129"/>
      <c r="B21" s="217"/>
      <c r="C21" s="217"/>
      <c r="D21" s="217"/>
      <c r="E21" s="217"/>
      <c r="F21" s="282"/>
      <c r="G21" s="129"/>
      <c r="H21" s="129"/>
      <c r="I21" s="129"/>
      <c r="J21" s="129"/>
      <c r="K21" s="133"/>
      <c r="L21" s="133"/>
      <c r="M21" s="133"/>
      <c r="N21" s="133"/>
      <c r="O21" s="133"/>
      <c r="P21" s="145"/>
      <c r="Q21" s="133"/>
      <c r="R21" s="133"/>
      <c r="S21" s="133"/>
      <c r="T21" s="133" t="str">
        <f t="shared" si="0"/>
        <v/>
      </c>
      <c r="U21" s="133" t="str">
        <f t="shared" si="1"/>
        <v/>
      </c>
      <c r="V21" s="217"/>
      <c r="W21" s="217"/>
      <c r="X21" s="217"/>
    </row>
    <row r="22" ht="15.75" customHeight="1" spans="1:24">
      <c r="A22" s="129"/>
      <c r="B22" s="217"/>
      <c r="C22" s="217"/>
      <c r="D22" s="217"/>
      <c r="E22" s="217"/>
      <c r="F22" s="282"/>
      <c r="G22" s="129"/>
      <c r="H22" s="129"/>
      <c r="I22" s="129"/>
      <c r="J22" s="129"/>
      <c r="K22" s="133"/>
      <c r="L22" s="133"/>
      <c r="M22" s="133"/>
      <c r="N22" s="133"/>
      <c r="O22" s="133"/>
      <c r="P22" s="145"/>
      <c r="Q22" s="133"/>
      <c r="R22" s="133"/>
      <c r="S22" s="133"/>
      <c r="T22" s="133" t="str">
        <f t="shared" si="0"/>
        <v/>
      </c>
      <c r="U22" s="133" t="str">
        <f t="shared" si="1"/>
        <v/>
      </c>
      <c r="V22" s="217"/>
      <c r="W22" s="217"/>
      <c r="X22" s="217"/>
    </row>
    <row r="23" ht="15.75" customHeight="1" spans="1:24">
      <c r="A23" s="129"/>
      <c r="B23" s="217"/>
      <c r="C23" s="217"/>
      <c r="D23" s="217"/>
      <c r="E23" s="217"/>
      <c r="F23" s="282"/>
      <c r="G23" s="129"/>
      <c r="H23" s="129"/>
      <c r="I23" s="129"/>
      <c r="J23" s="129"/>
      <c r="K23" s="133"/>
      <c r="L23" s="133"/>
      <c r="M23" s="133"/>
      <c r="N23" s="133"/>
      <c r="O23" s="133"/>
      <c r="P23" s="145"/>
      <c r="Q23" s="133"/>
      <c r="R23" s="133"/>
      <c r="S23" s="133"/>
      <c r="T23" s="133" t="str">
        <f t="shared" si="0"/>
        <v/>
      </c>
      <c r="U23" s="133" t="str">
        <f t="shared" si="1"/>
        <v/>
      </c>
      <c r="V23" s="217"/>
      <c r="W23" s="217"/>
      <c r="X23" s="217"/>
    </row>
    <row r="24" ht="14.25" customHeight="1" spans="1:24">
      <c r="A24" s="129"/>
      <c r="B24" s="217"/>
      <c r="C24" s="217"/>
      <c r="D24" s="217"/>
      <c r="E24" s="217"/>
      <c r="F24" s="282"/>
      <c r="G24" s="129"/>
      <c r="H24" s="129"/>
      <c r="I24" s="129"/>
      <c r="J24" s="129"/>
      <c r="K24" s="133"/>
      <c r="L24" s="133"/>
      <c r="M24" s="133"/>
      <c r="N24" s="133"/>
      <c r="O24" s="133"/>
      <c r="P24" s="145"/>
      <c r="Q24" s="133"/>
      <c r="R24" s="133"/>
      <c r="S24" s="133"/>
      <c r="T24" s="133" t="str">
        <f t="shared" si="0"/>
        <v/>
      </c>
      <c r="U24" s="133" t="str">
        <f t="shared" si="1"/>
        <v/>
      </c>
      <c r="V24" s="217"/>
      <c r="W24" s="217"/>
      <c r="X24" s="217"/>
    </row>
    <row r="25" customHeight="1" spans="1:24">
      <c r="A25" s="146" t="s">
        <v>632</v>
      </c>
      <c r="B25" s="347"/>
      <c r="C25" s="348"/>
      <c r="D25" s="348"/>
      <c r="E25" s="129"/>
      <c r="F25" s="282"/>
      <c r="G25" s="195"/>
      <c r="H25" s="195"/>
      <c r="I25" s="350"/>
      <c r="J25" s="133" t="s">
        <v>415</v>
      </c>
      <c r="K25" s="145"/>
      <c r="L25" s="133">
        <f t="shared" ref="L25:Q25" si="2">SUM(L8:L24)</f>
        <v>0</v>
      </c>
      <c r="M25" s="133">
        <f t="shared" si="2"/>
        <v>0</v>
      </c>
      <c r="N25" s="133">
        <f t="shared" si="2"/>
        <v>0</v>
      </c>
      <c r="O25" s="133">
        <f t="shared" si="2"/>
        <v>0</v>
      </c>
      <c r="P25" s="145">
        <f t="shared" si="2"/>
        <v>0</v>
      </c>
      <c r="Q25" s="133">
        <f t="shared" si="2"/>
        <v>0</v>
      </c>
      <c r="R25" s="133"/>
      <c r="S25" s="145">
        <f>SUM(S8:S24)</f>
        <v>0</v>
      </c>
      <c r="T25" s="133" t="str">
        <f t="shared" si="0"/>
        <v/>
      </c>
      <c r="U25" s="133" t="str">
        <f t="shared" si="1"/>
        <v/>
      </c>
      <c r="V25" s="133" t="s">
        <v>415</v>
      </c>
      <c r="W25" s="217"/>
      <c r="X25" s="217"/>
    </row>
    <row r="26" ht="14.25" customHeight="1" spans="1:24">
      <c r="A26" s="146" t="s">
        <v>785</v>
      </c>
      <c r="B26" s="303"/>
      <c r="C26" s="196"/>
      <c r="D26" s="196"/>
      <c r="E26" s="129"/>
      <c r="F26" s="282"/>
      <c r="G26" s="195"/>
      <c r="H26" s="195"/>
      <c r="I26" s="350"/>
      <c r="J26" s="133"/>
      <c r="K26" s="145"/>
      <c r="L26" s="133"/>
      <c r="M26" s="133"/>
      <c r="N26" s="133"/>
      <c r="O26" s="133"/>
      <c r="P26" s="145"/>
      <c r="Q26" s="218"/>
      <c r="R26" s="218"/>
      <c r="S26" s="218"/>
      <c r="T26" s="133" t="str">
        <f t="shared" si="0"/>
        <v/>
      </c>
      <c r="U26" s="133" t="str">
        <f t="shared" si="1"/>
        <v/>
      </c>
      <c r="V26" s="133" t="s">
        <v>415</v>
      </c>
      <c r="W26" s="217"/>
      <c r="X26" s="217"/>
    </row>
    <row r="27" ht="13.5" customHeight="1" spans="1:24">
      <c r="A27" s="146" t="s">
        <v>632</v>
      </c>
      <c r="B27" s="303"/>
      <c r="C27" s="196"/>
      <c r="D27" s="196"/>
      <c r="E27" s="129"/>
      <c r="F27" s="282"/>
      <c r="G27" s="195"/>
      <c r="H27" s="195"/>
      <c r="I27" s="217"/>
      <c r="J27" s="133"/>
      <c r="K27" s="145"/>
      <c r="L27" s="133">
        <f t="shared" ref="L27:Q27" si="3">L25-L26</f>
        <v>0</v>
      </c>
      <c r="M27" s="133">
        <f t="shared" si="3"/>
        <v>0</v>
      </c>
      <c r="N27" s="133">
        <f t="shared" si="3"/>
        <v>0</v>
      </c>
      <c r="O27" s="133">
        <f t="shared" si="3"/>
        <v>0</v>
      </c>
      <c r="P27" s="143">
        <f t="shared" si="3"/>
        <v>0</v>
      </c>
      <c r="Q27" s="133">
        <f t="shared" si="3"/>
        <v>0</v>
      </c>
      <c r="R27" s="133"/>
      <c r="S27" s="143">
        <f>S25-S26</f>
        <v>0</v>
      </c>
      <c r="T27" s="133" t="str">
        <f t="shared" si="0"/>
        <v/>
      </c>
      <c r="U27" s="133" t="str">
        <f t="shared" si="1"/>
        <v/>
      </c>
      <c r="V27" s="133" t="s">
        <v>415</v>
      </c>
      <c r="W27" s="217"/>
      <c r="X27" s="217"/>
    </row>
    <row r="28" ht="13.5" customHeight="1" spans="1:22">
      <c r="A28" s="349" t="e">
        <f>#REF!&amp;#REF!</f>
        <v>#REF!</v>
      </c>
      <c r="B28" s="349"/>
      <c r="C28" s="349"/>
      <c r="D28" s="349"/>
      <c r="E28" s="349"/>
      <c r="K28" s="219"/>
      <c r="L28" s="346" t="e">
        <f>"评估人员："&amp;#REF!</f>
        <v>#REF!</v>
      </c>
      <c r="M28" s="346"/>
      <c r="N28" s="346"/>
      <c r="O28" s="219"/>
      <c r="P28" s="219"/>
      <c r="Q28" s="219"/>
      <c r="R28" s="219"/>
      <c r="S28" s="219"/>
      <c r="T28" s="219"/>
      <c r="U28" s="219"/>
      <c r="V28" s="219"/>
    </row>
    <row r="29" ht="13.5" customHeight="1" spans="1:1">
      <c r="A29" s="345" t="e">
        <f>CONCATENATE(#REF!,#REF!,#REF!,#REF!,#REF!,#REF!,#REF!)</f>
        <v>#REF!</v>
      </c>
    </row>
  </sheetData>
  <mergeCells count="9">
    <mergeCell ref="A2:V2"/>
    <mergeCell ref="A3:V3"/>
    <mergeCell ref="A4:V4"/>
    <mergeCell ref="U5:V5"/>
    <mergeCell ref="A6:H6"/>
    <mergeCell ref="A25:C25"/>
    <mergeCell ref="A26:C26"/>
    <mergeCell ref="A27:C27"/>
    <mergeCell ref="A28:E28"/>
  </mergeCells>
  <dataValidations count="1">
    <dataValidation type="list" allowBlank="1" showInputMessage="1" showErrorMessage="1" sqref="D8:D24">
      <formula1>"外购,自建,自用转入,存货转入"</formula1>
    </dataValidation>
  </dataValidations>
  <hyperlinks>
    <hyperlink ref="B1" location="'4-5投资性房地产汇总'!B9" display="返回"/>
    <hyperlink ref="A1" location="索引目录!E36" display="返回索引页"/>
  </hyperlinks>
  <printOptions horizontalCentered="1"/>
  <pageMargins left="0.15748031496063" right="0.15748031496063"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9"/>
  <sheetViews>
    <sheetView topLeftCell="E1" workbookViewId="0">
      <selection activeCell="D56" sqref="D56"/>
    </sheetView>
  </sheetViews>
  <sheetFormatPr defaultColWidth="9" defaultRowHeight="12.75"/>
  <cols>
    <col min="1" max="1" width="6.375" style="126" customWidth="1"/>
    <col min="2" max="2" width="11.75" style="126" customWidth="1"/>
    <col min="3" max="3" width="7.875" style="126" customWidth="1"/>
    <col min="4" max="4" width="5.875" style="126" customWidth="1"/>
    <col min="5" max="5" width="8.875" style="126" customWidth="1"/>
    <col min="6" max="6" width="6" style="126" customWidth="1"/>
    <col min="7" max="7" width="4.875" style="126" customWidth="1"/>
    <col min="8" max="8" width="4.625" style="126" customWidth="1"/>
    <col min="9" max="9" width="4.25" style="126" customWidth="1"/>
    <col min="10" max="10" width="5.25" style="126" customWidth="1"/>
    <col min="11" max="11" width="6.75" style="126" customWidth="1"/>
    <col min="12" max="12" width="9.375" style="126" customWidth="1"/>
    <col min="13" max="14" width="9.375" style="126" hidden="1" customWidth="1" outlineLevel="1"/>
    <col min="15" max="15" width="8.75" style="126" customWidth="1" collapsed="1"/>
    <col min="16" max="16" width="8.75" style="126" customWidth="1"/>
    <col min="17" max="19" width="8.125" style="126" customWidth="1"/>
    <col min="20" max="20" width="7.25" style="126" customWidth="1"/>
    <col min="21" max="21" width="6.5" style="126" customWidth="1"/>
    <col min="22" max="22" width="7" style="126" customWidth="1"/>
    <col min="23" max="24" width="9" style="126" customWidth="1" outlineLevel="1"/>
    <col min="25" max="16384" width="9" style="126"/>
  </cols>
  <sheetData>
    <row r="1" spans="1:2">
      <c r="A1" s="342" t="s">
        <v>207</v>
      </c>
      <c r="B1" s="342" t="s">
        <v>479</v>
      </c>
    </row>
    <row r="2" s="183" customFormat="1" ht="25.5" customHeight="1" spans="1:23">
      <c r="A2" s="188" t="s">
        <v>823</v>
      </c>
      <c r="B2" s="188"/>
      <c r="C2" s="188"/>
      <c r="D2" s="188"/>
      <c r="E2" s="188"/>
      <c r="F2" s="188"/>
      <c r="G2" s="188"/>
      <c r="H2" s="188"/>
      <c r="I2" s="188"/>
      <c r="J2" s="188"/>
      <c r="K2" s="188"/>
      <c r="L2" s="188"/>
      <c r="M2" s="188"/>
      <c r="N2" s="188"/>
      <c r="O2" s="188"/>
      <c r="P2" s="188"/>
      <c r="Q2" s="188"/>
      <c r="R2" s="188"/>
      <c r="S2" s="188"/>
      <c r="T2" s="188"/>
      <c r="U2" s="188"/>
      <c r="V2" s="188"/>
      <c r="W2" s="187"/>
    </row>
    <row r="3" s="183" customFormat="1" ht="18.75" customHeight="1" spans="1:23">
      <c r="A3" s="343" t="s">
        <v>812</v>
      </c>
      <c r="B3" s="343"/>
      <c r="C3" s="343"/>
      <c r="D3" s="343"/>
      <c r="E3" s="343"/>
      <c r="F3" s="343"/>
      <c r="G3" s="343"/>
      <c r="H3" s="343"/>
      <c r="I3" s="343"/>
      <c r="J3" s="343"/>
      <c r="K3" s="343"/>
      <c r="L3" s="343"/>
      <c r="M3" s="343"/>
      <c r="N3" s="343"/>
      <c r="O3" s="343"/>
      <c r="P3" s="343"/>
      <c r="Q3" s="343"/>
      <c r="R3" s="343"/>
      <c r="S3" s="343"/>
      <c r="T3" s="343"/>
      <c r="U3" s="343"/>
      <c r="V3" s="343"/>
      <c r="W3" s="187"/>
    </row>
    <row r="4" ht="14.1" customHeight="1" spans="1:22">
      <c r="A4" s="221" t="e">
        <f>CONCATENATE(#REF!,#REF!,#REF!,#REF!,#REF!,#REF!,#REF!)</f>
        <v>#REF!</v>
      </c>
      <c r="B4" s="190"/>
      <c r="C4" s="190"/>
      <c r="D4" s="190"/>
      <c r="E4" s="190"/>
      <c r="F4" s="190"/>
      <c r="G4" s="190"/>
      <c r="H4" s="190"/>
      <c r="I4" s="190"/>
      <c r="J4" s="190"/>
      <c r="K4" s="198"/>
      <c r="L4" s="198"/>
      <c r="M4" s="198"/>
      <c r="N4" s="198"/>
      <c r="O4" s="198"/>
      <c r="P4" s="198"/>
      <c r="Q4" s="198"/>
      <c r="R4" s="198"/>
      <c r="S4" s="198"/>
      <c r="T4" s="198"/>
      <c r="U4" s="198"/>
      <c r="V4" s="198"/>
    </row>
    <row r="5" ht="12" customHeight="1" spans="2:22">
      <c r="B5" s="190"/>
      <c r="C5" s="190"/>
      <c r="D5" s="190"/>
      <c r="E5" s="190"/>
      <c r="F5" s="190"/>
      <c r="G5" s="190"/>
      <c r="H5" s="190"/>
      <c r="I5" s="190"/>
      <c r="J5" s="190"/>
      <c r="K5" s="198"/>
      <c r="L5" s="198"/>
      <c r="M5" s="198"/>
      <c r="N5" s="198"/>
      <c r="O5" s="198"/>
      <c r="P5" s="198"/>
      <c r="Q5" s="198"/>
      <c r="R5" s="198"/>
      <c r="S5" s="198"/>
      <c r="T5" s="198"/>
      <c r="U5" s="198"/>
      <c r="V5" s="225" t="s">
        <v>773</v>
      </c>
    </row>
    <row r="6" ht="13.5" customHeight="1" spans="1:22">
      <c r="A6" s="222" t="e">
        <f>#REF!&amp;#REF!</f>
        <v>#REF!</v>
      </c>
      <c r="B6" s="222"/>
      <c r="C6" s="222"/>
      <c r="D6" s="222"/>
      <c r="E6" s="222"/>
      <c r="V6" s="200" t="s">
        <v>236</v>
      </c>
    </row>
    <row r="7" s="187" customFormat="1" ht="48.75" customHeight="1" spans="1:24">
      <c r="A7" s="211" t="s">
        <v>312</v>
      </c>
      <c r="B7" s="211" t="s">
        <v>824</v>
      </c>
      <c r="C7" s="211" t="s">
        <v>825</v>
      </c>
      <c r="D7" s="211" t="s">
        <v>790</v>
      </c>
      <c r="E7" s="211" t="s">
        <v>826</v>
      </c>
      <c r="F7" s="211" t="s">
        <v>827</v>
      </c>
      <c r="G7" s="211" t="s">
        <v>828</v>
      </c>
      <c r="H7" s="211" t="s">
        <v>829</v>
      </c>
      <c r="I7" s="211" t="s">
        <v>830</v>
      </c>
      <c r="J7" s="211" t="s">
        <v>831</v>
      </c>
      <c r="K7" s="211" t="s">
        <v>832</v>
      </c>
      <c r="L7" s="211" t="s">
        <v>834</v>
      </c>
      <c r="M7" s="211" t="s">
        <v>816</v>
      </c>
      <c r="N7" s="211" t="s">
        <v>817</v>
      </c>
      <c r="O7" s="194" t="s">
        <v>818</v>
      </c>
      <c r="P7" s="194" t="s">
        <v>819</v>
      </c>
      <c r="Q7" s="211" t="s">
        <v>820</v>
      </c>
      <c r="R7" s="211" t="s">
        <v>833</v>
      </c>
      <c r="S7" s="211" t="s">
        <v>822</v>
      </c>
      <c r="T7" s="211" t="s">
        <v>485</v>
      </c>
      <c r="U7" s="211" t="s">
        <v>555</v>
      </c>
      <c r="V7" s="211" t="s">
        <v>340</v>
      </c>
      <c r="W7" s="211" t="s">
        <v>808</v>
      </c>
      <c r="X7" s="211" t="s">
        <v>809</v>
      </c>
    </row>
    <row r="8" ht="15.75" customHeight="1" spans="1:24">
      <c r="A8" s="129"/>
      <c r="B8" s="217"/>
      <c r="C8" s="217"/>
      <c r="D8" s="217"/>
      <c r="E8" s="217"/>
      <c r="F8" s="282"/>
      <c r="G8" s="129"/>
      <c r="H8" s="129"/>
      <c r="I8" s="129"/>
      <c r="J8" s="129"/>
      <c r="K8" s="133"/>
      <c r="L8" s="133"/>
      <c r="M8" s="133"/>
      <c r="N8" s="133"/>
      <c r="O8" s="145"/>
      <c r="P8" s="145"/>
      <c r="Q8" s="133"/>
      <c r="R8" s="133"/>
      <c r="S8" s="133"/>
      <c r="T8" s="133" t="str">
        <f>IF(O8=0,"",(S8-P8))</f>
        <v/>
      </c>
      <c r="U8" s="133" t="str">
        <f>IF(O8=0,"",(S8-P8)/P8*100)</f>
        <v/>
      </c>
      <c r="V8" s="217"/>
      <c r="W8" s="217"/>
      <c r="X8" s="217"/>
    </row>
    <row r="9" ht="15.75" customHeight="1" spans="1:24">
      <c r="A9" s="129"/>
      <c r="B9" s="217"/>
      <c r="C9" s="217"/>
      <c r="D9" s="217"/>
      <c r="E9" s="217"/>
      <c r="F9" s="282"/>
      <c r="G9" s="129"/>
      <c r="H9" s="129"/>
      <c r="I9" s="129"/>
      <c r="J9" s="129"/>
      <c r="K9" s="133"/>
      <c r="L9" s="133"/>
      <c r="M9" s="133"/>
      <c r="N9" s="133"/>
      <c r="O9" s="145"/>
      <c r="P9" s="145"/>
      <c r="Q9" s="133"/>
      <c r="R9" s="133"/>
      <c r="S9" s="133"/>
      <c r="T9" s="133" t="str">
        <f t="shared" ref="T9:T27" si="0">IF(O9=0,"",(S9-P9))</f>
        <v/>
      </c>
      <c r="U9" s="133" t="str">
        <f t="shared" ref="U9:U27" si="1">IF(O9=0,"",(S9-P9)/P9*100)</f>
        <v/>
      </c>
      <c r="V9" s="217"/>
      <c r="W9" s="217"/>
      <c r="X9" s="217"/>
    </row>
    <row r="10" ht="15.75" customHeight="1" spans="1:24">
      <c r="A10" s="129"/>
      <c r="B10" s="217"/>
      <c r="C10" s="217"/>
      <c r="D10" s="217"/>
      <c r="E10" s="217"/>
      <c r="F10" s="282"/>
      <c r="G10" s="129"/>
      <c r="H10" s="129"/>
      <c r="I10" s="129"/>
      <c r="J10" s="129"/>
      <c r="K10" s="133"/>
      <c r="L10" s="133"/>
      <c r="M10" s="133"/>
      <c r="N10" s="133"/>
      <c r="O10" s="145"/>
      <c r="P10" s="145"/>
      <c r="Q10" s="133"/>
      <c r="R10" s="133"/>
      <c r="S10" s="133"/>
      <c r="T10" s="133" t="str">
        <f t="shared" si="0"/>
        <v/>
      </c>
      <c r="U10" s="133" t="str">
        <f t="shared" si="1"/>
        <v/>
      </c>
      <c r="V10" s="217"/>
      <c r="W10" s="217"/>
      <c r="X10" s="217"/>
    </row>
    <row r="11" ht="15.75" customHeight="1" spans="1:24">
      <c r="A11" s="129"/>
      <c r="B11" s="217"/>
      <c r="C11" s="217"/>
      <c r="D11" s="217"/>
      <c r="E11" s="217"/>
      <c r="F11" s="282"/>
      <c r="G11" s="129"/>
      <c r="H11" s="129"/>
      <c r="I11" s="129"/>
      <c r="J11" s="129"/>
      <c r="K11" s="133"/>
      <c r="L11" s="133"/>
      <c r="M11" s="133"/>
      <c r="N11" s="133"/>
      <c r="O11" s="145"/>
      <c r="P11" s="145"/>
      <c r="Q11" s="133"/>
      <c r="R11" s="133"/>
      <c r="S11" s="133"/>
      <c r="T11" s="133" t="str">
        <f t="shared" si="0"/>
        <v/>
      </c>
      <c r="U11" s="133" t="str">
        <f t="shared" si="1"/>
        <v/>
      </c>
      <c r="V11" s="217"/>
      <c r="W11" s="217"/>
      <c r="X11" s="217"/>
    </row>
    <row r="12" ht="15.75" customHeight="1" spans="1:24">
      <c r="A12" s="129"/>
      <c r="B12" s="217"/>
      <c r="C12" s="217"/>
      <c r="D12" s="217"/>
      <c r="E12" s="217"/>
      <c r="F12" s="282"/>
      <c r="G12" s="129"/>
      <c r="H12" s="129"/>
      <c r="I12" s="129"/>
      <c r="J12" s="129"/>
      <c r="K12" s="133"/>
      <c r="L12" s="133"/>
      <c r="M12" s="133"/>
      <c r="N12" s="133"/>
      <c r="O12" s="145"/>
      <c r="P12" s="145"/>
      <c r="Q12" s="133"/>
      <c r="R12" s="133"/>
      <c r="S12" s="133"/>
      <c r="T12" s="133" t="str">
        <f t="shared" si="0"/>
        <v/>
      </c>
      <c r="U12" s="133" t="str">
        <f t="shared" si="1"/>
        <v/>
      </c>
      <c r="V12" s="217"/>
      <c r="W12" s="217"/>
      <c r="X12" s="217"/>
    </row>
    <row r="13" ht="15.75" customHeight="1" spans="1:24">
      <c r="A13" s="129"/>
      <c r="B13" s="217"/>
      <c r="C13" s="217"/>
      <c r="D13" s="217"/>
      <c r="E13" s="217"/>
      <c r="F13" s="282"/>
      <c r="G13" s="129"/>
      <c r="H13" s="129"/>
      <c r="I13" s="129"/>
      <c r="J13" s="129"/>
      <c r="K13" s="133"/>
      <c r="L13" s="133"/>
      <c r="M13" s="133"/>
      <c r="N13" s="133"/>
      <c r="O13" s="145"/>
      <c r="P13" s="145"/>
      <c r="Q13" s="133"/>
      <c r="R13" s="133"/>
      <c r="S13" s="133"/>
      <c r="T13" s="133" t="str">
        <f t="shared" si="0"/>
        <v/>
      </c>
      <c r="U13" s="133" t="str">
        <f t="shared" si="1"/>
        <v/>
      </c>
      <c r="V13" s="217"/>
      <c r="W13" s="217"/>
      <c r="X13" s="217"/>
    </row>
    <row r="14" ht="15.75" customHeight="1" spans="1:24">
      <c r="A14" s="129"/>
      <c r="B14" s="217"/>
      <c r="C14" s="217"/>
      <c r="D14" s="217"/>
      <c r="E14" s="217"/>
      <c r="F14" s="282"/>
      <c r="G14" s="129"/>
      <c r="H14" s="129"/>
      <c r="I14" s="129"/>
      <c r="J14" s="129"/>
      <c r="K14" s="133"/>
      <c r="L14" s="133"/>
      <c r="M14" s="133"/>
      <c r="N14" s="133"/>
      <c r="O14" s="145"/>
      <c r="P14" s="145"/>
      <c r="Q14" s="133"/>
      <c r="R14" s="133"/>
      <c r="S14" s="133"/>
      <c r="T14" s="133" t="str">
        <f t="shared" si="0"/>
        <v/>
      </c>
      <c r="U14" s="133" t="str">
        <f t="shared" si="1"/>
        <v/>
      </c>
      <c r="V14" s="217"/>
      <c r="W14" s="217"/>
      <c r="X14" s="217"/>
    </row>
    <row r="15" ht="15.75" customHeight="1" spans="1:24">
      <c r="A15" s="129"/>
      <c r="B15" s="217"/>
      <c r="C15" s="217"/>
      <c r="D15" s="217"/>
      <c r="E15" s="217"/>
      <c r="F15" s="282"/>
      <c r="G15" s="129"/>
      <c r="H15" s="129"/>
      <c r="I15" s="129"/>
      <c r="J15" s="129"/>
      <c r="K15" s="133"/>
      <c r="L15" s="133"/>
      <c r="M15" s="133"/>
      <c r="N15" s="133"/>
      <c r="O15" s="145"/>
      <c r="P15" s="145"/>
      <c r="Q15" s="133"/>
      <c r="R15" s="133"/>
      <c r="S15" s="133"/>
      <c r="T15" s="133" t="str">
        <f t="shared" si="0"/>
        <v/>
      </c>
      <c r="U15" s="133" t="str">
        <f t="shared" si="1"/>
        <v/>
      </c>
      <c r="V15" s="217"/>
      <c r="W15" s="217"/>
      <c r="X15" s="217"/>
    </row>
    <row r="16" ht="15.75" customHeight="1" spans="1:24">
      <c r="A16" s="129"/>
      <c r="B16" s="217"/>
      <c r="C16" s="217"/>
      <c r="D16" s="217"/>
      <c r="E16" s="217"/>
      <c r="F16" s="282"/>
      <c r="G16" s="129"/>
      <c r="H16" s="129"/>
      <c r="I16" s="129"/>
      <c r="J16" s="129"/>
      <c r="K16" s="133"/>
      <c r="L16" s="133"/>
      <c r="M16" s="133"/>
      <c r="N16" s="133"/>
      <c r="O16" s="145"/>
      <c r="P16" s="145"/>
      <c r="Q16" s="133"/>
      <c r="R16" s="133"/>
      <c r="S16" s="133"/>
      <c r="T16" s="133" t="str">
        <f t="shared" si="0"/>
        <v/>
      </c>
      <c r="U16" s="133" t="str">
        <f t="shared" si="1"/>
        <v/>
      </c>
      <c r="V16" s="217"/>
      <c r="W16" s="217"/>
      <c r="X16" s="217"/>
    </row>
    <row r="17" ht="15.75" customHeight="1" spans="1:24">
      <c r="A17" s="129"/>
      <c r="B17" s="217"/>
      <c r="C17" s="217"/>
      <c r="D17" s="217"/>
      <c r="E17" s="217"/>
      <c r="F17" s="282"/>
      <c r="G17" s="129"/>
      <c r="H17" s="129"/>
      <c r="I17" s="129"/>
      <c r="J17" s="129"/>
      <c r="K17" s="133"/>
      <c r="L17" s="133"/>
      <c r="M17" s="133"/>
      <c r="N17" s="133"/>
      <c r="O17" s="145"/>
      <c r="P17" s="145"/>
      <c r="Q17" s="133"/>
      <c r="R17" s="133"/>
      <c r="S17" s="133"/>
      <c r="T17" s="133" t="str">
        <f t="shared" si="0"/>
        <v/>
      </c>
      <c r="U17" s="133" t="str">
        <f t="shared" si="1"/>
        <v/>
      </c>
      <c r="V17" s="217"/>
      <c r="W17" s="217"/>
      <c r="X17" s="217"/>
    </row>
    <row r="18" ht="15.75" customHeight="1" spans="1:24">
      <c r="A18" s="129"/>
      <c r="B18" s="217"/>
      <c r="C18" s="217"/>
      <c r="D18" s="217"/>
      <c r="E18" s="217"/>
      <c r="F18" s="282"/>
      <c r="G18" s="129"/>
      <c r="H18" s="129"/>
      <c r="I18" s="129"/>
      <c r="J18" s="129"/>
      <c r="K18" s="133"/>
      <c r="L18" s="133"/>
      <c r="M18" s="133"/>
      <c r="N18" s="133"/>
      <c r="O18" s="145"/>
      <c r="P18" s="145"/>
      <c r="Q18" s="133"/>
      <c r="R18" s="133"/>
      <c r="S18" s="133"/>
      <c r="T18" s="133" t="str">
        <f t="shared" si="0"/>
        <v/>
      </c>
      <c r="U18" s="133" t="str">
        <f t="shared" si="1"/>
        <v/>
      </c>
      <c r="V18" s="217"/>
      <c r="W18" s="217"/>
      <c r="X18" s="217"/>
    </row>
    <row r="19" ht="15.75" customHeight="1" spans="1:24">
      <c r="A19" s="129"/>
      <c r="B19" s="217"/>
      <c r="C19" s="217"/>
      <c r="D19" s="217"/>
      <c r="E19" s="217"/>
      <c r="F19" s="282"/>
      <c r="G19" s="129"/>
      <c r="H19" s="129"/>
      <c r="I19" s="129"/>
      <c r="J19" s="129"/>
      <c r="K19" s="133"/>
      <c r="L19" s="133"/>
      <c r="M19" s="133"/>
      <c r="N19" s="133"/>
      <c r="O19" s="145"/>
      <c r="P19" s="145"/>
      <c r="Q19" s="133"/>
      <c r="R19" s="133"/>
      <c r="S19" s="133"/>
      <c r="T19" s="133" t="str">
        <f t="shared" si="0"/>
        <v/>
      </c>
      <c r="U19" s="133" t="str">
        <f t="shared" si="1"/>
        <v/>
      </c>
      <c r="V19" s="217"/>
      <c r="W19" s="217"/>
      <c r="X19" s="217"/>
    </row>
    <row r="20" ht="15.75" customHeight="1" spans="1:24">
      <c r="A20" s="129"/>
      <c r="B20" s="217"/>
      <c r="C20" s="217"/>
      <c r="D20" s="217"/>
      <c r="E20" s="217"/>
      <c r="F20" s="282"/>
      <c r="G20" s="129"/>
      <c r="H20" s="129"/>
      <c r="I20" s="129"/>
      <c r="J20" s="129"/>
      <c r="K20" s="133"/>
      <c r="L20" s="133"/>
      <c r="M20" s="133"/>
      <c r="N20" s="133"/>
      <c r="O20" s="145"/>
      <c r="P20" s="145"/>
      <c r="Q20" s="133"/>
      <c r="R20" s="133"/>
      <c r="S20" s="133"/>
      <c r="T20" s="133" t="str">
        <f t="shared" si="0"/>
        <v/>
      </c>
      <c r="U20" s="133" t="str">
        <f t="shared" si="1"/>
        <v/>
      </c>
      <c r="V20" s="217"/>
      <c r="W20" s="217"/>
      <c r="X20" s="217"/>
    </row>
    <row r="21" ht="15.75" customHeight="1" spans="1:24">
      <c r="A21" s="129"/>
      <c r="B21" s="217"/>
      <c r="C21" s="217"/>
      <c r="D21" s="217"/>
      <c r="E21" s="217"/>
      <c r="F21" s="282"/>
      <c r="G21" s="129"/>
      <c r="H21" s="129"/>
      <c r="I21" s="129"/>
      <c r="J21" s="129"/>
      <c r="K21" s="133"/>
      <c r="L21" s="133"/>
      <c r="M21" s="133"/>
      <c r="N21" s="133"/>
      <c r="O21" s="145"/>
      <c r="P21" s="145"/>
      <c r="Q21" s="133"/>
      <c r="R21" s="133"/>
      <c r="S21" s="133"/>
      <c r="T21" s="133" t="str">
        <f t="shared" si="0"/>
        <v/>
      </c>
      <c r="U21" s="133" t="str">
        <f t="shared" si="1"/>
        <v/>
      </c>
      <c r="V21" s="217"/>
      <c r="W21" s="217"/>
      <c r="X21" s="217"/>
    </row>
    <row r="22" ht="15.75" customHeight="1" spans="1:24">
      <c r="A22" s="129"/>
      <c r="B22" s="217"/>
      <c r="C22" s="217"/>
      <c r="D22" s="217"/>
      <c r="E22" s="217"/>
      <c r="F22" s="282"/>
      <c r="G22" s="129"/>
      <c r="H22" s="129"/>
      <c r="I22" s="129"/>
      <c r="J22" s="129"/>
      <c r="K22" s="133"/>
      <c r="L22" s="133"/>
      <c r="M22" s="133"/>
      <c r="N22" s="133"/>
      <c r="O22" s="145"/>
      <c r="P22" s="145"/>
      <c r="Q22" s="133"/>
      <c r="R22" s="133"/>
      <c r="S22" s="133"/>
      <c r="T22" s="133" t="str">
        <f t="shared" si="0"/>
        <v/>
      </c>
      <c r="U22" s="133" t="str">
        <f t="shared" si="1"/>
        <v/>
      </c>
      <c r="V22" s="217"/>
      <c r="W22" s="217"/>
      <c r="X22" s="217"/>
    </row>
    <row r="23" ht="15.75" customHeight="1" spans="1:24">
      <c r="A23" s="129"/>
      <c r="B23" s="217"/>
      <c r="C23" s="217"/>
      <c r="D23" s="217"/>
      <c r="E23" s="217"/>
      <c r="F23" s="282"/>
      <c r="G23" s="129"/>
      <c r="H23" s="129"/>
      <c r="I23" s="129"/>
      <c r="J23" s="129"/>
      <c r="K23" s="133"/>
      <c r="L23" s="133"/>
      <c r="M23" s="133"/>
      <c r="N23" s="133"/>
      <c r="O23" s="145"/>
      <c r="P23" s="145"/>
      <c r="Q23" s="133"/>
      <c r="R23" s="133"/>
      <c r="S23" s="133"/>
      <c r="T23" s="133" t="str">
        <f t="shared" si="0"/>
        <v/>
      </c>
      <c r="U23" s="133" t="str">
        <f t="shared" si="1"/>
        <v/>
      </c>
      <c r="V23" s="217"/>
      <c r="W23" s="217"/>
      <c r="X23" s="217"/>
    </row>
    <row r="24" ht="15.75" customHeight="1" spans="1:24">
      <c r="A24" s="129"/>
      <c r="B24" s="217"/>
      <c r="C24" s="217"/>
      <c r="D24" s="217"/>
      <c r="E24" s="217"/>
      <c r="F24" s="282"/>
      <c r="G24" s="129"/>
      <c r="H24" s="129"/>
      <c r="I24" s="129"/>
      <c r="J24" s="129"/>
      <c r="K24" s="133"/>
      <c r="L24" s="133"/>
      <c r="M24" s="133"/>
      <c r="N24" s="133"/>
      <c r="O24" s="145"/>
      <c r="P24" s="145"/>
      <c r="Q24" s="133"/>
      <c r="R24" s="133"/>
      <c r="S24" s="133"/>
      <c r="T24" s="133" t="str">
        <f t="shared" si="0"/>
        <v/>
      </c>
      <c r="U24" s="133" t="str">
        <f t="shared" si="1"/>
        <v/>
      </c>
      <c r="V24" s="217"/>
      <c r="W24" s="217"/>
      <c r="X24" s="217"/>
    </row>
    <row r="25" ht="15.75" customHeight="1" spans="1:24">
      <c r="A25" s="129"/>
      <c r="B25" s="217"/>
      <c r="C25" s="217"/>
      <c r="D25" s="217"/>
      <c r="E25" s="217"/>
      <c r="F25" s="282"/>
      <c r="G25" s="129"/>
      <c r="H25" s="129"/>
      <c r="I25" s="129"/>
      <c r="J25" s="129"/>
      <c r="K25" s="133"/>
      <c r="L25" s="133"/>
      <c r="M25" s="133"/>
      <c r="N25" s="133"/>
      <c r="O25" s="145"/>
      <c r="P25" s="145"/>
      <c r="Q25" s="133"/>
      <c r="R25" s="133"/>
      <c r="S25" s="133"/>
      <c r="T25" s="133" t="str">
        <f t="shared" si="0"/>
        <v/>
      </c>
      <c r="U25" s="133" t="str">
        <f t="shared" si="1"/>
        <v/>
      </c>
      <c r="V25" s="217"/>
      <c r="W25" s="217"/>
      <c r="X25" s="217"/>
    </row>
    <row r="26" ht="15.75" customHeight="1" spans="1:24">
      <c r="A26" s="129"/>
      <c r="B26" s="217"/>
      <c r="C26" s="217"/>
      <c r="D26" s="217"/>
      <c r="E26" s="217"/>
      <c r="F26" s="282"/>
      <c r="G26" s="129"/>
      <c r="H26" s="129"/>
      <c r="I26" s="129"/>
      <c r="J26" s="129"/>
      <c r="K26" s="133"/>
      <c r="L26" s="133"/>
      <c r="M26" s="133"/>
      <c r="N26" s="133"/>
      <c r="O26" s="145"/>
      <c r="P26" s="145"/>
      <c r="Q26" s="133"/>
      <c r="R26" s="133"/>
      <c r="S26" s="133"/>
      <c r="T26" s="133" t="str">
        <f t="shared" si="0"/>
        <v/>
      </c>
      <c r="U26" s="133" t="str">
        <f t="shared" si="1"/>
        <v/>
      </c>
      <c r="V26" s="217"/>
      <c r="W26" s="217"/>
      <c r="X26" s="217"/>
    </row>
    <row r="27" customHeight="1" spans="1:24">
      <c r="A27" s="146" t="s">
        <v>556</v>
      </c>
      <c r="B27" s="303"/>
      <c r="C27" s="303"/>
      <c r="D27" s="303"/>
      <c r="E27" s="196"/>
      <c r="F27" s="195"/>
      <c r="G27" s="129"/>
      <c r="H27" s="129"/>
      <c r="I27" s="129"/>
      <c r="J27" s="129"/>
      <c r="K27" s="133"/>
      <c r="L27" s="133"/>
      <c r="M27" s="133">
        <f>SUM(M8:M26)</f>
        <v>0</v>
      </c>
      <c r="N27" s="133">
        <f>SUM(N8:N26)</f>
        <v>0</v>
      </c>
      <c r="O27" s="145">
        <f>SUM(O8:O26)</f>
        <v>0</v>
      </c>
      <c r="P27" s="145">
        <f>SUM(P8:P26)</f>
        <v>0</v>
      </c>
      <c r="Q27" s="133">
        <f>SUM(Q8:Q26)</f>
        <v>0</v>
      </c>
      <c r="R27" s="133"/>
      <c r="S27" s="145">
        <f>SUM(S8:S26)</f>
        <v>0</v>
      </c>
      <c r="T27" s="133" t="str">
        <f t="shared" si="0"/>
        <v/>
      </c>
      <c r="U27" s="133" t="str">
        <f t="shared" si="1"/>
        <v/>
      </c>
      <c r="V27" s="217"/>
      <c r="W27" s="217"/>
      <c r="X27" s="217"/>
    </row>
    <row r="28" customHeight="1" spans="1:22">
      <c r="A28" s="344" t="e">
        <f>#REF!&amp;#REF!</f>
        <v>#REF!</v>
      </c>
      <c r="B28" s="344"/>
      <c r="C28" s="344"/>
      <c r="D28" s="344"/>
      <c r="K28" s="219"/>
      <c r="L28" s="346" t="e">
        <f>"评估人员："&amp;#REF!</f>
        <v>#REF!</v>
      </c>
      <c r="M28" s="346"/>
      <c r="N28" s="346"/>
      <c r="O28" s="219"/>
      <c r="P28" s="219"/>
      <c r="Q28" s="219"/>
      <c r="R28" s="219"/>
      <c r="S28" s="219"/>
      <c r="T28" s="219"/>
      <c r="U28" s="219"/>
      <c r="V28" s="219"/>
    </row>
    <row r="29" ht="13.5" customHeight="1" spans="1:1">
      <c r="A29" s="345" t="e">
        <f>CONCATENATE(#REF!,#REF!,#REF!,#REF!,#REF!,#REF!,#REF!)</f>
        <v>#REF!</v>
      </c>
    </row>
  </sheetData>
  <mergeCells count="6">
    <mergeCell ref="A2:V2"/>
    <mergeCell ref="A3:V3"/>
    <mergeCell ref="A4:V4"/>
    <mergeCell ref="A6:E6"/>
    <mergeCell ref="A27:E27"/>
    <mergeCell ref="A28:D28"/>
  </mergeCells>
  <dataValidations count="1">
    <dataValidation type="list" allowBlank="1" showInputMessage="1" showErrorMessage="1" sqref="D8:D26">
      <formula1>"外购,自建,自用转入,存货转入"</formula1>
    </dataValidation>
  </dataValidations>
  <hyperlinks>
    <hyperlink ref="B1" location="'4-5投资性房地产汇总'!B10" display="返回"/>
    <hyperlink ref="A1" location="索引目录!E37" display="返回索引页"/>
  </hyperlinks>
  <printOptions horizontalCentered="1"/>
  <pageMargins left="0.15748031496063" right="0.15748031496063"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AJ30"/>
  <sheetViews>
    <sheetView workbookViewId="0">
      <selection activeCell="K3" sqref="A$1:T$1048576"/>
    </sheetView>
  </sheetViews>
  <sheetFormatPr defaultColWidth="9" defaultRowHeight="15.75" customHeight="1"/>
  <cols>
    <col min="1" max="1" width="5.875" style="21" customWidth="1"/>
    <col min="2" max="2" width="20.375" style="21" customWidth="1"/>
    <col min="3" max="3" width="5.625" style="21" customWidth="1"/>
    <col min="4" max="4" width="8" style="21" customWidth="1" outlineLevel="1"/>
    <col min="5" max="5" width="9.125" style="21" customWidth="1"/>
    <col min="6" max="6" width="4.875" style="21" customWidth="1"/>
    <col min="7" max="7" width="5.625" style="21" customWidth="1"/>
    <col min="8" max="8" width="4.875" style="21" customWidth="1"/>
    <col min="9" max="9" width="5.25" style="21" customWidth="1"/>
    <col min="10" max="10" width="9.625" style="21" customWidth="1"/>
    <col min="11" max="12" width="11" style="21" hidden="1" customWidth="1" outlineLevel="1"/>
    <col min="13" max="13" width="12" style="21" customWidth="1" collapsed="1"/>
    <col min="14" max="14" width="10.125" style="21" customWidth="1"/>
    <col min="15" max="15" width="12.625" style="21" customWidth="1"/>
    <col min="16" max="16" width="7.25" style="21" customWidth="1"/>
    <col min="17" max="17" width="12" style="21" customWidth="1"/>
    <col min="18" max="18" width="7.5" style="21" customWidth="1"/>
    <col min="19" max="19" width="10.875" style="21" customWidth="1"/>
    <col min="20" max="20" width="7.25" style="21" customWidth="1"/>
    <col min="21" max="21" width="9" style="21" customWidth="1"/>
    <col min="22" max="22" width="9" style="325"/>
    <col min="23" max="16384" width="9" style="21"/>
  </cols>
  <sheetData>
    <row r="1" s="56" customFormat="1" ht="30" customHeight="1" spans="1:22">
      <c r="A1" s="326" t="s">
        <v>835</v>
      </c>
      <c r="B1" s="326"/>
      <c r="C1" s="326"/>
      <c r="D1" s="326"/>
      <c r="E1" s="326"/>
      <c r="F1" s="326"/>
      <c r="G1" s="326"/>
      <c r="H1" s="326"/>
      <c r="I1" s="326"/>
      <c r="J1" s="326"/>
      <c r="K1" s="326"/>
      <c r="L1" s="326"/>
      <c r="M1" s="326"/>
      <c r="N1" s="326"/>
      <c r="O1" s="326"/>
      <c r="P1" s="326"/>
      <c r="Q1" s="326"/>
      <c r="R1" s="326"/>
      <c r="S1" s="326"/>
      <c r="T1" s="326"/>
      <c r="U1" s="62"/>
      <c r="V1" s="325"/>
    </row>
    <row r="2" ht="14.1" customHeight="1" spans="1:36">
      <c r="A2" s="190" t="e">
        <f>#REF!</f>
        <v>#REF!</v>
      </c>
      <c r="B2" s="190"/>
      <c r="C2" s="190"/>
      <c r="D2" s="190"/>
      <c r="E2" s="190"/>
      <c r="F2" s="190"/>
      <c r="G2" s="190"/>
      <c r="H2" s="190"/>
      <c r="I2" s="190"/>
      <c r="J2" s="190"/>
      <c r="K2" s="190"/>
      <c r="L2" s="190"/>
      <c r="M2" s="190"/>
      <c r="N2" s="190"/>
      <c r="O2" s="190"/>
      <c r="P2" s="190"/>
      <c r="Q2" s="190"/>
      <c r="R2" s="190"/>
      <c r="S2" s="190"/>
      <c r="T2" s="190"/>
      <c r="U2" s="191"/>
      <c r="V2" s="191"/>
      <c r="W2" s="191"/>
      <c r="X2" s="191"/>
      <c r="Y2" s="191"/>
      <c r="Z2" s="191"/>
      <c r="AA2" s="191"/>
      <c r="AB2" s="191"/>
      <c r="AC2" s="191"/>
      <c r="AD2" s="191"/>
      <c r="AE2" s="191"/>
      <c r="AF2" s="191"/>
      <c r="AG2" s="191"/>
      <c r="AH2" s="191"/>
      <c r="AI2" s="191"/>
      <c r="AJ2" s="191"/>
    </row>
    <row r="3" ht="14.1" customHeight="1" spans="1:21">
      <c r="A3" s="63"/>
      <c r="B3" s="63"/>
      <c r="C3" s="63"/>
      <c r="D3" s="63"/>
      <c r="E3" s="63"/>
      <c r="F3" s="63"/>
      <c r="G3" s="63"/>
      <c r="H3" s="63"/>
      <c r="I3" s="63"/>
      <c r="J3" s="64"/>
      <c r="K3" s="64"/>
      <c r="L3" s="64"/>
      <c r="M3" s="64"/>
      <c r="N3" s="64"/>
      <c r="O3" s="64"/>
      <c r="P3" s="64"/>
      <c r="Q3" s="64"/>
      <c r="R3" s="64"/>
      <c r="S3" s="64"/>
      <c r="T3" s="65" t="s">
        <v>836</v>
      </c>
      <c r="U3" s="60"/>
    </row>
    <row r="4" customHeight="1" spans="1:20">
      <c r="A4" s="66" t="e">
        <f>#REF!&amp;#REF!</f>
        <v>#REF!</v>
      </c>
      <c r="T4" s="67" t="s">
        <v>236</v>
      </c>
    </row>
    <row r="5" s="57" customFormat="1" customHeight="1" spans="1:22">
      <c r="A5" s="68" t="s">
        <v>312</v>
      </c>
      <c r="B5" s="71" t="s">
        <v>837</v>
      </c>
      <c r="C5" s="68" t="s">
        <v>793</v>
      </c>
      <c r="D5" s="295" t="s">
        <v>802</v>
      </c>
      <c r="E5" s="215" t="s">
        <v>804</v>
      </c>
      <c r="F5" s="327" t="s">
        <v>838</v>
      </c>
      <c r="G5" s="327" t="s">
        <v>839</v>
      </c>
      <c r="H5" s="327" t="s">
        <v>840</v>
      </c>
      <c r="I5" s="238" t="s">
        <v>668</v>
      </c>
      <c r="J5" s="336" t="s">
        <v>841</v>
      </c>
      <c r="K5" s="68" t="s">
        <v>483</v>
      </c>
      <c r="L5" s="86"/>
      <c r="M5" s="230" t="s">
        <v>346</v>
      </c>
      <c r="N5" s="78"/>
      <c r="O5" s="68" t="s">
        <v>484</v>
      </c>
      <c r="P5" s="71"/>
      <c r="Q5" s="71"/>
      <c r="R5" s="215" t="s">
        <v>555</v>
      </c>
      <c r="S5" s="336" t="s">
        <v>842</v>
      </c>
      <c r="T5" s="215" t="s">
        <v>340</v>
      </c>
      <c r="V5" s="340"/>
    </row>
    <row r="6" s="57" customFormat="1" customHeight="1" spans="1:22">
      <c r="A6" s="71"/>
      <c r="B6" s="71"/>
      <c r="C6" s="71"/>
      <c r="D6" s="296"/>
      <c r="E6" s="71"/>
      <c r="F6" s="328"/>
      <c r="G6" s="328"/>
      <c r="H6" s="328"/>
      <c r="I6" s="254"/>
      <c r="J6" s="337"/>
      <c r="K6" s="68" t="s">
        <v>775</v>
      </c>
      <c r="L6" s="69" t="s">
        <v>776</v>
      </c>
      <c r="M6" s="88" t="s">
        <v>775</v>
      </c>
      <c r="N6" s="68" t="s">
        <v>776</v>
      </c>
      <c r="O6" s="68" t="s">
        <v>775</v>
      </c>
      <c r="P6" s="68" t="s">
        <v>706</v>
      </c>
      <c r="Q6" s="68" t="s">
        <v>776</v>
      </c>
      <c r="R6" s="71"/>
      <c r="S6" s="337"/>
      <c r="T6" s="71"/>
      <c r="U6" s="341"/>
      <c r="V6" s="340"/>
    </row>
    <row r="7" customHeight="1" spans="1:20">
      <c r="A7" s="71">
        <v>1</v>
      </c>
      <c r="B7" s="134"/>
      <c r="C7" s="71"/>
      <c r="D7" s="322"/>
      <c r="E7" s="282"/>
      <c r="F7" s="73"/>
      <c r="G7" s="71"/>
      <c r="H7" s="71"/>
      <c r="I7" s="73"/>
      <c r="J7" s="75"/>
      <c r="K7" s="75"/>
      <c r="L7" s="74"/>
      <c r="M7" s="76"/>
      <c r="N7" s="75"/>
      <c r="O7" s="75"/>
      <c r="P7" s="324"/>
      <c r="Q7" s="75"/>
      <c r="R7" s="75" t="str">
        <f>IF(N7=0,"",(Q7-N7)/N7*100)</f>
        <v/>
      </c>
      <c r="S7" s="75"/>
      <c r="T7" s="72"/>
    </row>
    <row r="8" customHeight="1" spans="1:20">
      <c r="A8" s="71">
        <v>2</v>
      </c>
      <c r="B8" s="72"/>
      <c r="C8" s="71"/>
      <c r="D8" s="322"/>
      <c r="E8" s="329"/>
      <c r="F8" s="73"/>
      <c r="G8" s="71"/>
      <c r="H8" s="71"/>
      <c r="I8" s="338"/>
      <c r="J8" s="75"/>
      <c r="K8" s="75"/>
      <c r="L8" s="74"/>
      <c r="M8" s="76"/>
      <c r="N8" s="75"/>
      <c r="O8" s="75"/>
      <c r="P8" s="324"/>
      <c r="Q8" s="75"/>
      <c r="R8" s="75" t="str">
        <f t="shared" ref="R8:R28" si="0">IF(N8=0,"",(Q8-N8)/N8*100)</f>
        <v/>
      </c>
      <c r="S8" s="75"/>
      <c r="T8" s="72"/>
    </row>
    <row r="9" customHeight="1" spans="1:20">
      <c r="A9" s="71">
        <v>3</v>
      </c>
      <c r="B9" s="72"/>
      <c r="C9" s="71"/>
      <c r="D9" s="322"/>
      <c r="E9" s="329"/>
      <c r="F9" s="330"/>
      <c r="G9" s="315"/>
      <c r="H9" s="71"/>
      <c r="I9" s="338"/>
      <c r="J9" s="75"/>
      <c r="K9" s="75"/>
      <c r="L9" s="74"/>
      <c r="M9" s="76"/>
      <c r="N9" s="75"/>
      <c r="O9" s="75"/>
      <c r="P9" s="324"/>
      <c r="Q9" s="75"/>
      <c r="R9" s="75" t="str">
        <f t="shared" si="0"/>
        <v/>
      </c>
      <c r="S9" s="75"/>
      <c r="T9" s="72"/>
    </row>
    <row r="10" customHeight="1" spans="1:20">
      <c r="A10" s="71">
        <v>4</v>
      </c>
      <c r="B10" s="72"/>
      <c r="C10" s="71"/>
      <c r="D10" s="322"/>
      <c r="E10" s="282"/>
      <c r="F10" s="73"/>
      <c r="G10" s="71"/>
      <c r="H10" s="71"/>
      <c r="I10" s="338"/>
      <c r="J10" s="75"/>
      <c r="K10" s="75"/>
      <c r="L10" s="74"/>
      <c r="M10" s="76"/>
      <c r="N10" s="75"/>
      <c r="O10" s="75"/>
      <c r="P10" s="324"/>
      <c r="Q10" s="75"/>
      <c r="R10" s="75" t="str">
        <f t="shared" si="0"/>
        <v/>
      </c>
      <c r="S10" s="75"/>
      <c r="T10" s="72"/>
    </row>
    <row r="11" customHeight="1" spans="1:20">
      <c r="A11" s="71">
        <v>5</v>
      </c>
      <c r="B11" s="72"/>
      <c r="C11" s="71"/>
      <c r="D11" s="331"/>
      <c r="E11" s="332"/>
      <c r="F11" s="73"/>
      <c r="G11" s="71"/>
      <c r="H11" s="71"/>
      <c r="I11" s="338"/>
      <c r="J11" s="75"/>
      <c r="K11" s="75"/>
      <c r="L11" s="74"/>
      <c r="M11" s="76"/>
      <c r="N11" s="75"/>
      <c r="O11" s="75"/>
      <c r="P11" s="324"/>
      <c r="Q11" s="75"/>
      <c r="R11" s="75" t="str">
        <f t="shared" si="0"/>
        <v/>
      </c>
      <c r="S11" s="75"/>
      <c r="T11" s="72"/>
    </row>
    <row r="12" customHeight="1" spans="1:20">
      <c r="A12" s="71">
        <v>6</v>
      </c>
      <c r="B12" s="72"/>
      <c r="C12" s="71"/>
      <c r="D12" s="331"/>
      <c r="E12" s="332"/>
      <c r="F12" s="73"/>
      <c r="G12" s="71"/>
      <c r="H12" s="71"/>
      <c r="I12" s="338"/>
      <c r="J12" s="75"/>
      <c r="K12" s="75"/>
      <c r="L12" s="74"/>
      <c r="M12" s="76"/>
      <c r="N12" s="75"/>
      <c r="O12" s="75"/>
      <c r="P12" s="324"/>
      <c r="Q12" s="75"/>
      <c r="R12" s="75" t="str">
        <f t="shared" si="0"/>
        <v/>
      </c>
      <c r="S12" s="75"/>
      <c r="T12" s="72"/>
    </row>
    <row r="13" customHeight="1" spans="1:20">
      <c r="A13" s="71">
        <v>7</v>
      </c>
      <c r="B13" s="72"/>
      <c r="C13" s="71"/>
      <c r="D13" s="331"/>
      <c r="E13" s="332"/>
      <c r="F13" s="73"/>
      <c r="G13" s="71"/>
      <c r="H13" s="71"/>
      <c r="I13" s="338"/>
      <c r="J13" s="75"/>
      <c r="K13" s="75"/>
      <c r="L13" s="74"/>
      <c r="M13" s="76"/>
      <c r="N13" s="75"/>
      <c r="O13" s="75"/>
      <c r="P13" s="324"/>
      <c r="Q13" s="75"/>
      <c r="R13" s="75" t="str">
        <f t="shared" si="0"/>
        <v/>
      </c>
      <c r="S13" s="75"/>
      <c r="T13" s="72"/>
    </row>
    <row r="14" customHeight="1" spans="1:20">
      <c r="A14" s="71">
        <v>8</v>
      </c>
      <c r="B14" s="72"/>
      <c r="C14" s="71"/>
      <c r="D14" s="331"/>
      <c r="E14" s="332"/>
      <c r="F14" s="73"/>
      <c r="G14" s="71"/>
      <c r="H14" s="71"/>
      <c r="I14" s="338"/>
      <c r="J14" s="75"/>
      <c r="K14" s="75"/>
      <c r="L14" s="74"/>
      <c r="M14" s="76"/>
      <c r="N14" s="75"/>
      <c r="O14" s="75"/>
      <c r="P14" s="324"/>
      <c r="Q14" s="75"/>
      <c r="R14" s="75" t="str">
        <f t="shared" si="0"/>
        <v/>
      </c>
      <c r="S14" s="75"/>
      <c r="T14" s="72"/>
    </row>
    <row r="15" customHeight="1" spans="1:20">
      <c r="A15" s="71">
        <v>9</v>
      </c>
      <c r="B15" s="72"/>
      <c r="C15" s="71"/>
      <c r="D15" s="331"/>
      <c r="E15" s="332"/>
      <c r="F15" s="73"/>
      <c r="G15" s="71"/>
      <c r="H15" s="71"/>
      <c r="I15" s="338"/>
      <c r="J15" s="75"/>
      <c r="K15" s="75"/>
      <c r="L15" s="74"/>
      <c r="M15" s="76"/>
      <c r="N15" s="75"/>
      <c r="O15" s="75"/>
      <c r="P15" s="324"/>
      <c r="Q15" s="75"/>
      <c r="R15" s="75" t="str">
        <f t="shared" si="0"/>
        <v/>
      </c>
      <c r="S15" s="75"/>
      <c r="T15" s="72"/>
    </row>
    <row r="16" customHeight="1" spans="1:20">
      <c r="A16" s="71">
        <v>10</v>
      </c>
      <c r="B16" s="72"/>
      <c r="C16" s="71"/>
      <c r="D16" s="331"/>
      <c r="E16" s="332"/>
      <c r="F16" s="73"/>
      <c r="G16" s="71"/>
      <c r="H16" s="71"/>
      <c r="I16" s="338"/>
      <c r="J16" s="75"/>
      <c r="K16" s="75"/>
      <c r="L16" s="74"/>
      <c r="M16" s="76"/>
      <c r="N16" s="75"/>
      <c r="O16" s="75"/>
      <c r="P16" s="324"/>
      <c r="Q16" s="75"/>
      <c r="R16" s="75" t="str">
        <f t="shared" si="0"/>
        <v/>
      </c>
      <c r="S16" s="75"/>
      <c r="T16" s="72"/>
    </row>
    <row r="17" customHeight="1" spans="1:20">
      <c r="A17" s="71">
        <v>11</v>
      </c>
      <c r="B17" s="72"/>
      <c r="C17" s="71"/>
      <c r="D17" s="331"/>
      <c r="E17" s="332"/>
      <c r="F17" s="73"/>
      <c r="G17" s="71"/>
      <c r="H17" s="71"/>
      <c r="I17" s="338"/>
      <c r="J17" s="75"/>
      <c r="K17" s="75"/>
      <c r="L17" s="74"/>
      <c r="M17" s="76"/>
      <c r="N17" s="75"/>
      <c r="O17" s="75"/>
      <c r="P17" s="324"/>
      <c r="Q17" s="75"/>
      <c r="R17" s="75" t="str">
        <f t="shared" si="0"/>
        <v/>
      </c>
      <c r="S17" s="75"/>
      <c r="T17" s="72"/>
    </row>
    <row r="18" customHeight="1" spans="1:20">
      <c r="A18" s="71">
        <v>12</v>
      </c>
      <c r="B18" s="72"/>
      <c r="C18" s="71"/>
      <c r="D18" s="331"/>
      <c r="E18" s="332"/>
      <c r="F18" s="73"/>
      <c r="G18" s="71"/>
      <c r="H18" s="71"/>
      <c r="I18" s="338"/>
      <c r="J18" s="75"/>
      <c r="K18" s="75"/>
      <c r="L18" s="74"/>
      <c r="M18" s="76"/>
      <c r="N18" s="75"/>
      <c r="O18" s="75"/>
      <c r="P18" s="324"/>
      <c r="Q18" s="75"/>
      <c r="R18" s="75" t="str">
        <f t="shared" si="0"/>
        <v/>
      </c>
      <c r="S18" s="75"/>
      <c r="T18" s="72"/>
    </row>
    <row r="19" customHeight="1" spans="1:20">
      <c r="A19" s="71">
        <v>13</v>
      </c>
      <c r="B19" s="72"/>
      <c r="C19" s="71"/>
      <c r="D19" s="331"/>
      <c r="E19" s="332"/>
      <c r="F19" s="73"/>
      <c r="G19" s="71"/>
      <c r="H19" s="71"/>
      <c r="I19" s="338"/>
      <c r="J19" s="75"/>
      <c r="K19" s="75"/>
      <c r="L19" s="74"/>
      <c r="M19" s="76"/>
      <c r="N19" s="75"/>
      <c r="O19" s="75"/>
      <c r="P19" s="324"/>
      <c r="Q19" s="75"/>
      <c r="R19" s="75" t="str">
        <f t="shared" si="0"/>
        <v/>
      </c>
      <c r="S19" s="75"/>
      <c r="T19" s="72"/>
    </row>
    <row r="20" customHeight="1" spans="1:20">
      <c r="A20" s="71">
        <v>14</v>
      </c>
      <c r="B20" s="72"/>
      <c r="C20" s="71"/>
      <c r="D20" s="331"/>
      <c r="E20" s="332"/>
      <c r="F20" s="73"/>
      <c r="G20" s="71"/>
      <c r="H20" s="71"/>
      <c r="I20" s="338"/>
      <c r="J20" s="75"/>
      <c r="K20" s="75"/>
      <c r="L20" s="74"/>
      <c r="M20" s="76"/>
      <c r="N20" s="75"/>
      <c r="O20" s="75"/>
      <c r="P20" s="324"/>
      <c r="Q20" s="75"/>
      <c r="R20" s="75" t="str">
        <f t="shared" si="0"/>
        <v/>
      </c>
      <c r="S20" s="75"/>
      <c r="T20" s="72"/>
    </row>
    <row r="21" customHeight="1" spans="1:20">
      <c r="A21" s="71">
        <v>15</v>
      </c>
      <c r="B21" s="72"/>
      <c r="C21" s="71"/>
      <c r="D21" s="331"/>
      <c r="E21" s="332"/>
      <c r="F21" s="73"/>
      <c r="G21" s="71"/>
      <c r="H21" s="71"/>
      <c r="I21" s="338"/>
      <c r="J21" s="75"/>
      <c r="K21" s="75"/>
      <c r="L21" s="74"/>
      <c r="M21" s="76"/>
      <c r="N21" s="75"/>
      <c r="O21" s="75"/>
      <c r="P21" s="324"/>
      <c r="Q21" s="75"/>
      <c r="R21" s="75" t="str">
        <f t="shared" si="0"/>
        <v/>
      </c>
      <c r="S21" s="75"/>
      <c r="T21" s="72"/>
    </row>
    <row r="22" customHeight="1" spans="1:20">
      <c r="A22" s="71">
        <v>16</v>
      </c>
      <c r="B22" s="72"/>
      <c r="C22" s="71"/>
      <c r="D22" s="331"/>
      <c r="E22" s="332"/>
      <c r="F22" s="73"/>
      <c r="G22" s="71"/>
      <c r="H22" s="71"/>
      <c r="I22" s="338"/>
      <c r="J22" s="75"/>
      <c r="K22" s="75"/>
      <c r="L22" s="74"/>
      <c r="M22" s="76"/>
      <c r="N22" s="75"/>
      <c r="O22" s="75"/>
      <c r="P22" s="324"/>
      <c r="Q22" s="75"/>
      <c r="R22" s="75" t="str">
        <f t="shared" si="0"/>
        <v/>
      </c>
      <c r="S22" s="75"/>
      <c r="T22" s="72"/>
    </row>
    <row r="23" customHeight="1" spans="1:20">
      <c r="A23" s="71">
        <v>17</v>
      </c>
      <c r="B23" s="72"/>
      <c r="C23" s="71"/>
      <c r="D23" s="331"/>
      <c r="E23" s="332"/>
      <c r="F23" s="73"/>
      <c r="G23" s="71"/>
      <c r="H23" s="71"/>
      <c r="I23" s="338"/>
      <c r="J23" s="75"/>
      <c r="K23" s="75"/>
      <c r="L23" s="74"/>
      <c r="M23" s="76"/>
      <c r="N23" s="75"/>
      <c r="O23" s="75"/>
      <c r="P23" s="324"/>
      <c r="Q23" s="75"/>
      <c r="R23" s="75" t="str">
        <f t="shared" si="0"/>
        <v/>
      </c>
      <c r="S23" s="75"/>
      <c r="T23" s="72"/>
    </row>
    <row r="24" customHeight="1" spans="1:20">
      <c r="A24" s="71">
        <v>18</v>
      </c>
      <c r="B24" s="72"/>
      <c r="C24" s="333"/>
      <c r="D24" s="331"/>
      <c r="E24" s="334"/>
      <c r="F24" s="204"/>
      <c r="G24" s="335"/>
      <c r="H24" s="71"/>
      <c r="I24" s="338"/>
      <c r="J24" s="75"/>
      <c r="K24" s="75"/>
      <c r="L24" s="74"/>
      <c r="M24" s="76"/>
      <c r="N24" s="75"/>
      <c r="O24" s="75"/>
      <c r="P24" s="324"/>
      <c r="Q24" s="75"/>
      <c r="R24" s="75" t="str">
        <f t="shared" si="0"/>
        <v/>
      </c>
      <c r="S24" s="75"/>
      <c r="T24" s="72"/>
    </row>
    <row r="25" customHeight="1" spans="1:20">
      <c r="A25" s="71"/>
      <c r="B25" s="72"/>
      <c r="C25" s="71"/>
      <c r="D25" s="322"/>
      <c r="E25" s="282"/>
      <c r="F25" s="73"/>
      <c r="G25" s="71"/>
      <c r="H25" s="71"/>
      <c r="I25" s="71"/>
      <c r="J25" s="339"/>
      <c r="K25" s="75"/>
      <c r="L25" s="74"/>
      <c r="M25" s="76"/>
      <c r="N25" s="75"/>
      <c r="O25" s="75"/>
      <c r="P25" s="324"/>
      <c r="Q25" s="75"/>
      <c r="R25" s="75" t="str">
        <f t="shared" si="0"/>
        <v/>
      </c>
      <c r="S25" s="75"/>
      <c r="T25" s="72"/>
    </row>
    <row r="26" customHeight="1" spans="1:20">
      <c r="A26" s="251" t="s">
        <v>583</v>
      </c>
      <c r="B26" s="252"/>
      <c r="C26" s="78"/>
      <c r="D26" s="322"/>
      <c r="E26" s="282"/>
      <c r="F26" s="73"/>
      <c r="G26" s="71"/>
      <c r="H26" s="71"/>
      <c r="I26" s="71"/>
      <c r="J26" s="339"/>
      <c r="K26" s="76">
        <f>SUM(K7:K25)</f>
        <v>0</v>
      </c>
      <c r="L26" s="74">
        <f>SUM(L7:L25)</f>
        <v>0</v>
      </c>
      <c r="M26" s="76">
        <f>SUM(M7:M25)</f>
        <v>0</v>
      </c>
      <c r="N26" s="76">
        <f>SUM(N7:N25)</f>
        <v>0</v>
      </c>
      <c r="O26" s="76">
        <f>SUM(O7:O25)</f>
        <v>0</v>
      </c>
      <c r="P26" s="76"/>
      <c r="Q26" s="76">
        <f>SUM(Q7:Q25)</f>
        <v>0</v>
      </c>
      <c r="R26" s="75" t="str">
        <f t="shared" si="0"/>
        <v/>
      </c>
      <c r="S26" s="75"/>
      <c r="T26" s="72"/>
    </row>
    <row r="27" customHeight="1" spans="1:20">
      <c r="A27" s="77" t="s">
        <v>843</v>
      </c>
      <c r="B27" s="252"/>
      <c r="C27" s="78"/>
      <c r="D27" s="322"/>
      <c r="E27" s="73"/>
      <c r="F27" s="73"/>
      <c r="G27" s="71"/>
      <c r="H27" s="71"/>
      <c r="I27" s="71"/>
      <c r="J27" s="339"/>
      <c r="K27" s="75"/>
      <c r="L27" s="74"/>
      <c r="M27" s="76"/>
      <c r="N27" s="75"/>
      <c r="O27" s="75"/>
      <c r="P27" s="324"/>
      <c r="Q27" s="75"/>
      <c r="R27" s="75" t="str">
        <f t="shared" si="0"/>
        <v/>
      </c>
      <c r="S27" s="75"/>
      <c r="T27" s="72"/>
    </row>
    <row r="28" customHeight="1" spans="1:20">
      <c r="A28" s="77" t="s">
        <v>632</v>
      </c>
      <c r="B28" s="230"/>
      <c r="C28" s="88"/>
      <c r="D28" s="322"/>
      <c r="E28" s="73"/>
      <c r="F28" s="73"/>
      <c r="G28" s="71"/>
      <c r="H28" s="71"/>
      <c r="I28" s="71"/>
      <c r="J28" s="339"/>
      <c r="K28" s="76">
        <f>K26-K27</f>
        <v>0</v>
      </c>
      <c r="L28" s="74">
        <f>L26-L27</f>
        <v>0</v>
      </c>
      <c r="M28" s="76">
        <f>M26-M27</f>
        <v>0</v>
      </c>
      <c r="N28" s="76">
        <f>N26-N27</f>
        <v>0</v>
      </c>
      <c r="O28" s="76">
        <f>O26-O27</f>
        <v>0</v>
      </c>
      <c r="P28" s="76"/>
      <c r="Q28" s="76">
        <f>Q26-Q27</f>
        <v>0</v>
      </c>
      <c r="R28" s="75" t="str">
        <f t="shared" si="0"/>
        <v/>
      </c>
      <c r="S28" s="75"/>
      <c r="T28" s="72"/>
    </row>
    <row r="29" customHeight="1" spans="1:15">
      <c r="A29" s="79" t="e">
        <f>#REF!&amp;#REF!</f>
        <v>#REF!</v>
      </c>
      <c r="O29" s="21" t="e">
        <f>"评估人员："&amp;#REF!</f>
        <v>#REF!</v>
      </c>
    </row>
    <row r="30" customHeight="1" spans="1:1">
      <c r="A30" s="79" t="e">
        <f>CONCATENATE(#REF!,#REF!,#REF!,#REF!,#REF!,#REF!,#REF!)</f>
        <v>#REF!</v>
      </c>
    </row>
  </sheetData>
  <mergeCells count="21">
    <mergeCell ref="A1:T1"/>
    <mergeCell ref="A2:T2"/>
    <mergeCell ref="K5:L5"/>
    <mergeCell ref="M5:N5"/>
    <mergeCell ref="O5:Q5"/>
    <mergeCell ref="A26:C26"/>
    <mergeCell ref="A27:C27"/>
    <mergeCell ref="A28:C28"/>
    <mergeCell ref="A5:A6"/>
    <mergeCell ref="B5:B6"/>
    <mergeCell ref="C5:C6"/>
    <mergeCell ref="D5:D6"/>
    <mergeCell ref="E5:E6"/>
    <mergeCell ref="F5:F6"/>
    <mergeCell ref="G5:G6"/>
    <mergeCell ref="H5:H6"/>
    <mergeCell ref="I5:I6"/>
    <mergeCell ref="J5:J6"/>
    <mergeCell ref="R5:R6"/>
    <mergeCell ref="S5:S6"/>
    <mergeCell ref="T5:T6"/>
  </mergeCells>
  <hyperlinks>
    <hyperlink ref="A1:T1" location="索引目录!A1" display="固定资产—构筑物及其他辅助设施评估明细表"/>
  </hyperlinks>
  <printOptions horizontalCentered="1"/>
  <pageMargins left="0.354330708661417" right="0.354330708661417" top="0.905511811023622" bottom="0.826771653543307" header="1.22047244094488" footer="0.511811023622047"/>
  <pageSetup paperSize="9" scale="95"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0"/>
  <sheetViews>
    <sheetView workbookViewId="0">
      <selection activeCell="R17" sqref="R17"/>
    </sheetView>
  </sheetViews>
  <sheetFormatPr defaultColWidth="9" defaultRowHeight="15.75" customHeight="1"/>
  <cols>
    <col min="1" max="1" width="4.5" style="21" customWidth="1"/>
    <col min="2" max="2" width="11.25" style="21" customWidth="1"/>
    <col min="3" max="3" width="8" style="21" customWidth="1" outlineLevel="1"/>
    <col min="4" max="5" width="4.75" style="21" customWidth="1"/>
    <col min="6" max="6" width="16.375" style="21" customWidth="1"/>
    <col min="7" max="7" width="4.375" style="21" customWidth="1"/>
    <col min="8" max="8" width="4.875" style="21" customWidth="1"/>
    <col min="9" max="9" width="5" style="21" customWidth="1"/>
    <col min="10" max="11" width="11" style="21" hidden="1" customWidth="1" outlineLevel="1"/>
    <col min="12" max="12" width="11" style="21" customWidth="1" collapsed="1"/>
    <col min="13" max="14" width="11" style="21" customWidth="1"/>
    <col min="15" max="15" width="6.625" style="21" customWidth="1"/>
    <col min="16" max="16" width="11" style="21" customWidth="1"/>
    <col min="17" max="17" width="6.125" style="21" customWidth="1"/>
    <col min="18" max="18" width="5.75" style="21" customWidth="1"/>
    <col min="19" max="16384" width="9" style="21"/>
  </cols>
  <sheetData>
    <row r="1" spans="1:18">
      <c r="A1" s="214" t="s">
        <v>207</v>
      </c>
      <c r="B1" s="59" t="s">
        <v>479</v>
      </c>
      <c r="C1" s="60"/>
      <c r="D1" s="60"/>
      <c r="E1" s="60"/>
      <c r="F1" s="60"/>
      <c r="G1" s="60"/>
      <c r="H1" s="60"/>
      <c r="I1" s="60"/>
      <c r="J1" s="60"/>
      <c r="K1" s="60"/>
      <c r="L1" s="60"/>
      <c r="M1" s="60"/>
      <c r="N1" s="60"/>
      <c r="O1" s="60"/>
      <c r="P1" s="60"/>
      <c r="Q1" s="60"/>
      <c r="R1" s="60"/>
    </row>
    <row r="2" s="56" customFormat="1" ht="30" customHeight="1" spans="1:18">
      <c r="A2" s="61" t="s">
        <v>844</v>
      </c>
      <c r="B2" s="62"/>
      <c r="C2" s="62"/>
      <c r="D2" s="62"/>
      <c r="E2" s="62"/>
      <c r="F2" s="62"/>
      <c r="G2" s="62"/>
      <c r="H2" s="62"/>
      <c r="I2" s="62"/>
      <c r="J2" s="62"/>
      <c r="K2" s="62"/>
      <c r="L2" s="62"/>
      <c r="M2" s="62"/>
      <c r="N2" s="62"/>
      <c r="O2" s="62"/>
      <c r="P2" s="62"/>
      <c r="Q2" s="62"/>
      <c r="R2" s="62"/>
    </row>
    <row r="3" ht="14.1" customHeight="1" spans="1:18">
      <c r="A3" s="63" t="e">
        <f>CONCATENATE(#REF!,#REF!,#REF!,#REF!,#REF!,#REF!,#REF!)</f>
        <v>#REF!</v>
      </c>
      <c r="B3" s="63"/>
      <c r="C3" s="63"/>
      <c r="D3" s="63"/>
      <c r="E3" s="63"/>
      <c r="F3" s="63"/>
      <c r="G3" s="63"/>
      <c r="H3" s="63"/>
      <c r="I3" s="64"/>
      <c r="J3" s="64"/>
      <c r="K3" s="64"/>
      <c r="L3" s="64"/>
      <c r="M3" s="64"/>
      <c r="N3" s="64"/>
      <c r="O3" s="64"/>
      <c r="P3" s="64"/>
      <c r="Q3" s="64"/>
      <c r="R3" s="64"/>
    </row>
    <row r="4" ht="14.1" customHeight="1" spans="1:18">
      <c r="A4" s="63"/>
      <c r="B4" s="63"/>
      <c r="C4" s="63"/>
      <c r="D4" s="63"/>
      <c r="E4" s="63"/>
      <c r="F4" s="63"/>
      <c r="G4" s="63"/>
      <c r="H4" s="63"/>
      <c r="I4" s="64"/>
      <c r="J4" s="64"/>
      <c r="K4" s="64"/>
      <c r="L4" s="64"/>
      <c r="M4" s="64"/>
      <c r="N4" s="64"/>
      <c r="O4" s="64"/>
      <c r="P4" s="64"/>
      <c r="Q4" s="64"/>
      <c r="R4" s="65" t="s">
        <v>845</v>
      </c>
    </row>
    <row r="5" customHeight="1" spans="1:18">
      <c r="A5" s="66" t="e">
        <f>#REF!&amp;#REF!</f>
        <v>#REF!</v>
      </c>
      <c r="G5" s="321"/>
      <c r="H5" s="321"/>
      <c r="I5" s="321"/>
      <c r="R5" s="67" t="s">
        <v>236</v>
      </c>
    </row>
    <row r="6" s="57" customFormat="1" customHeight="1" spans="1:18">
      <c r="A6" s="68" t="s">
        <v>312</v>
      </c>
      <c r="B6" s="71" t="s">
        <v>837</v>
      </c>
      <c r="C6" s="295" t="s">
        <v>802</v>
      </c>
      <c r="D6" s="215" t="s">
        <v>846</v>
      </c>
      <c r="E6" s="215" t="s">
        <v>847</v>
      </c>
      <c r="F6" s="215" t="s">
        <v>848</v>
      </c>
      <c r="G6" s="215" t="s">
        <v>849</v>
      </c>
      <c r="H6" s="215" t="s">
        <v>850</v>
      </c>
      <c r="I6" s="215" t="s">
        <v>851</v>
      </c>
      <c r="J6" s="68" t="s">
        <v>483</v>
      </c>
      <c r="K6" s="86"/>
      <c r="L6" s="304" t="s">
        <v>346</v>
      </c>
      <c r="M6" s="305"/>
      <c r="N6" s="68" t="s">
        <v>484</v>
      </c>
      <c r="O6" s="71"/>
      <c r="P6" s="71"/>
      <c r="Q6" s="215" t="s">
        <v>555</v>
      </c>
      <c r="R6" s="215" t="s">
        <v>340</v>
      </c>
    </row>
    <row r="7" s="57" customFormat="1" customHeight="1" spans="1:18">
      <c r="A7" s="71"/>
      <c r="B7" s="71"/>
      <c r="C7" s="296"/>
      <c r="D7" s="71"/>
      <c r="E7" s="71"/>
      <c r="F7" s="71"/>
      <c r="G7" s="71"/>
      <c r="H7" s="71"/>
      <c r="I7" s="71"/>
      <c r="J7" s="68" t="s">
        <v>775</v>
      </c>
      <c r="K7" s="69" t="s">
        <v>776</v>
      </c>
      <c r="L7" s="88" t="s">
        <v>775</v>
      </c>
      <c r="M7" s="68" t="s">
        <v>776</v>
      </c>
      <c r="N7" s="68" t="s">
        <v>775</v>
      </c>
      <c r="O7" s="68" t="s">
        <v>706</v>
      </c>
      <c r="P7" s="68" t="s">
        <v>776</v>
      </c>
      <c r="Q7" s="71"/>
      <c r="R7" s="71"/>
    </row>
    <row r="8" customHeight="1" spans="1:18">
      <c r="A8" s="71"/>
      <c r="B8" s="35"/>
      <c r="C8" s="322"/>
      <c r="D8" s="71"/>
      <c r="E8" s="71"/>
      <c r="F8" s="71"/>
      <c r="G8" s="71"/>
      <c r="H8" s="71"/>
      <c r="I8" s="282"/>
      <c r="J8" s="75"/>
      <c r="K8" s="74"/>
      <c r="L8" s="76"/>
      <c r="M8" s="75"/>
      <c r="N8" s="75"/>
      <c r="O8" s="324"/>
      <c r="P8" s="75"/>
      <c r="Q8" s="75" t="str">
        <f>IF(M8=0,"",(P8-M8)/M8*100)</f>
        <v/>
      </c>
      <c r="R8" s="35"/>
    </row>
    <row r="9" customHeight="1" spans="1:18">
      <c r="A9" s="71"/>
      <c r="B9" s="35"/>
      <c r="C9" s="322"/>
      <c r="D9" s="71"/>
      <c r="E9" s="71"/>
      <c r="F9" s="71"/>
      <c r="G9" s="71"/>
      <c r="H9" s="71"/>
      <c r="I9" s="282"/>
      <c r="J9" s="75"/>
      <c r="K9" s="74"/>
      <c r="L9" s="76"/>
      <c r="M9" s="75"/>
      <c r="N9" s="75"/>
      <c r="O9" s="324"/>
      <c r="P9" s="75"/>
      <c r="Q9" s="75" t="str">
        <f t="shared" ref="Q9:Q28" si="0">IF(M9=0,"",(P9-M9)/M9*100)</f>
        <v/>
      </c>
      <c r="R9" s="35"/>
    </row>
    <row r="10" customHeight="1" spans="1:18">
      <c r="A10" s="71"/>
      <c r="B10" s="35"/>
      <c r="C10" s="322"/>
      <c r="D10" s="71"/>
      <c r="E10" s="71"/>
      <c r="F10" s="71"/>
      <c r="G10" s="71"/>
      <c r="H10" s="71"/>
      <c r="I10" s="282"/>
      <c r="J10" s="75"/>
      <c r="K10" s="74"/>
      <c r="L10" s="76"/>
      <c r="M10" s="75"/>
      <c r="N10" s="75"/>
      <c r="O10" s="324"/>
      <c r="P10" s="75"/>
      <c r="Q10" s="75" t="str">
        <f t="shared" si="0"/>
        <v/>
      </c>
      <c r="R10" s="35"/>
    </row>
    <row r="11" customHeight="1" spans="1:18">
      <c r="A11" s="71"/>
      <c r="B11" s="35"/>
      <c r="C11" s="322"/>
      <c r="D11" s="71"/>
      <c r="E11" s="71"/>
      <c r="F11" s="71"/>
      <c r="G11" s="71"/>
      <c r="H11" s="71"/>
      <c r="I11" s="282"/>
      <c r="J11" s="75"/>
      <c r="K11" s="74"/>
      <c r="L11" s="76"/>
      <c r="M11" s="75"/>
      <c r="N11" s="75"/>
      <c r="O11" s="324"/>
      <c r="P11" s="75"/>
      <c r="Q11" s="75" t="str">
        <f t="shared" si="0"/>
        <v/>
      </c>
      <c r="R11" s="35"/>
    </row>
    <row r="12" customHeight="1" spans="1:18">
      <c r="A12" s="71"/>
      <c r="B12" s="35"/>
      <c r="C12" s="322"/>
      <c r="D12" s="71"/>
      <c r="E12" s="71"/>
      <c r="F12" s="71"/>
      <c r="G12" s="71"/>
      <c r="H12" s="71"/>
      <c r="I12" s="282"/>
      <c r="J12" s="75"/>
      <c r="K12" s="74"/>
      <c r="L12" s="76"/>
      <c r="M12" s="75"/>
      <c r="N12" s="75"/>
      <c r="O12" s="324"/>
      <c r="P12" s="75"/>
      <c r="Q12" s="75" t="str">
        <f t="shared" si="0"/>
        <v/>
      </c>
      <c r="R12" s="35"/>
    </row>
    <row r="13" customHeight="1" spans="1:18">
      <c r="A13" s="71"/>
      <c r="B13" s="35"/>
      <c r="C13" s="322"/>
      <c r="D13" s="71"/>
      <c r="E13" s="71"/>
      <c r="F13" s="71"/>
      <c r="G13" s="71"/>
      <c r="H13" s="71"/>
      <c r="I13" s="282"/>
      <c r="J13" s="75"/>
      <c r="K13" s="74"/>
      <c r="L13" s="76"/>
      <c r="M13" s="75"/>
      <c r="N13" s="75"/>
      <c r="O13" s="324"/>
      <c r="P13" s="75"/>
      <c r="Q13" s="75" t="str">
        <f t="shared" si="0"/>
        <v/>
      </c>
      <c r="R13" s="35"/>
    </row>
    <row r="14" customHeight="1" spans="1:18">
      <c r="A14" s="71"/>
      <c r="B14" s="35"/>
      <c r="C14" s="322"/>
      <c r="D14" s="71"/>
      <c r="E14" s="71"/>
      <c r="F14" s="71"/>
      <c r="G14" s="71"/>
      <c r="H14" s="71"/>
      <c r="I14" s="282"/>
      <c r="J14" s="75"/>
      <c r="K14" s="74"/>
      <c r="L14" s="76"/>
      <c r="M14" s="75"/>
      <c r="N14" s="75"/>
      <c r="O14" s="324"/>
      <c r="P14" s="75"/>
      <c r="Q14" s="75" t="str">
        <f t="shared" si="0"/>
        <v/>
      </c>
      <c r="R14" s="35"/>
    </row>
    <row r="15" customHeight="1" spans="1:18">
      <c r="A15" s="71"/>
      <c r="B15" s="35"/>
      <c r="C15" s="322"/>
      <c r="D15" s="71"/>
      <c r="E15" s="71"/>
      <c r="F15" s="71"/>
      <c r="G15" s="71"/>
      <c r="H15" s="71"/>
      <c r="I15" s="282"/>
      <c r="J15" s="75"/>
      <c r="K15" s="74"/>
      <c r="L15" s="76"/>
      <c r="M15" s="75"/>
      <c r="N15" s="75"/>
      <c r="O15" s="324"/>
      <c r="P15" s="75"/>
      <c r="Q15" s="75" t="str">
        <f t="shared" si="0"/>
        <v/>
      </c>
      <c r="R15" s="35"/>
    </row>
    <row r="16" customHeight="1" spans="1:18">
      <c r="A16" s="71"/>
      <c r="B16" s="35"/>
      <c r="C16" s="322"/>
      <c r="D16" s="71"/>
      <c r="E16" s="71"/>
      <c r="F16" s="71"/>
      <c r="G16" s="71"/>
      <c r="H16" s="71"/>
      <c r="I16" s="282"/>
      <c r="J16" s="75"/>
      <c r="K16" s="74"/>
      <c r="L16" s="76"/>
      <c r="M16" s="75"/>
      <c r="N16" s="75"/>
      <c r="O16" s="324"/>
      <c r="P16" s="75"/>
      <c r="Q16" s="75" t="str">
        <f t="shared" si="0"/>
        <v/>
      </c>
      <c r="R16" s="35"/>
    </row>
    <row r="17" customHeight="1" spans="1:18">
      <c r="A17" s="71"/>
      <c r="B17" s="35"/>
      <c r="C17" s="322"/>
      <c r="D17" s="71"/>
      <c r="E17" s="71"/>
      <c r="F17" s="71"/>
      <c r="G17" s="71"/>
      <c r="H17" s="71"/>
      <c r="I17" s="282"/>
      <c r="J17" s="75"/>
      <c r="K17" s="74"/>
      <c r="L17" s="76"/>
      <c r="M17" s="75"/>
      <c r="N17" s="75"/>
      <c r="O17" s="324"/>
      <c r="P17" s="75"/>
      <c r="Q17" s="75" t="str">
        <f t="shared" si="0"/>
        <v/>
      </c>
      <c r="R17" s="35"/>
    </row>
    <row r="18" customHeight="1" spans="1:18">
      <c r="A18" s="71"/>
      <c r="B18" s="35"/>
      <c r="C18" s="322"/>
      <c r="D18" s="71"/>
      <c r="E18" s="71"/>
      <c r="F18" s="71"/>
      <c r="G18" s="71"/>
      <c r="H18" s="71"/>
      <c r="I18" s="282"/>
      <c r="J18" s="75"/>
      <c r="K18" s="74"/>
      <c r="L18" s="76"/>
      <c r="M18" s="75"/>
      <c r="N18" s="75"/>
      <c r="O18" s="324"/>
      <c r="P18" s="75"/>
      <c r="Q18" s="75" t="str">
        <f t="shared" si="0"/>
        <v/>
      </c>
      <c r="R18" s="35"/>
    </row>
    <row r="19" customHeight="1" spans="1:18">
      <c r="A19" s="71"/>
      <c r="B19" s="35"/>
      <c r="C19" s="322"/>
      <c r="D19" s="71"/>
      <c r="E19" s="71"/>
      <c r="F19" s="71"/>
      <c r="G19" s="71"/>
      <c r="H19" s="71"/>
      <c r="I19" s="282"/>
      <c r="J19" s="75"/>
      <c r="K19" s="74"/>
      <c r="L19" s="76"/>
      <c r="M19" s="75"/>
      <c r="N19" s="75"/>
      <c r="O19" s="324"/>
      <c r="P19" s="75"/>
      <c r="Q19" s="75" t="str">
        <f t="shared" si="0"/>
        <v/>
      </c>
      <c r="R19" s="35"/>
    </row>
    <row r="20" customHeight="1" spans="1:18">
      <c r="A20" s="71"/>
      <c r="B20" s="35"/>
      <c r="C20" s="322"/>
      <c r="D20" s="71"/>
      <c r="E20" s="71"/>
      <c r="F20" s="71"/>
      <c r="G20" s="71"/>
      <c r="H20" s="71"/>
      <c r="I20" s="282"/>
      <c r="J20" s="75"/>
      <c r="K20" s="74"/>
      <c r="L20" s="76"/>
      <c r="M20" s="75"/>
      <c r="N20" s="75"/>
      <c r="O20" s="324"/>
      <c r="P20" s="75"/>
      <c r="Q20" s="75" t="str">
        <f t="shared" si="0"/>
        <v/>
      </c>
      <c r="R20" s="35"/>
    </row>
    <row r="21" customHeight="1" spans="1:18">
      <c r="A21" s="71"/>
      <c r="B21" s="35"/>
      <c r="C21" s="322"/>
      <c r="D21" s="71"/>
      <c r="E21" s="71"/>
      <c r="F21" s="71"/>
      <c r="G21" s="71"/>
      <c r="H21" s="71"/>
      <c r="I21" s="282"/>
      <c r="J21" s="75"/>
      <c r="K21" s="74"/>
      <c r="L21" s="76"/>
      <c r="M21" s="75"/>
      <c r="N21" s="75"/>
      <c r="O21" s="324"/>
      <c r="P21" s="75"/>
      <c r="Q21" s="75" t="str">
        <f t="shared" si="0"/>
        <v/>
      </c>
      <c r="R21" s="35"/>
    </row>
    <row r="22" customHeight="1" spans="1:18">
      <c r="A22" s="71"/>
      <c r="B22" s="35"/>
      <c r="C22" s="322"/>
      <c r="D22" s="71"/>
      <c r="E22" s="71"/>
      <c r="F22" s="71"/>
      <c r="G22" s="71"/>
      <c r="H22" s="71"/>
      <c r="I22" s="282"/>
      <c r="J22" s="75"/>
      <c r="K22" s="74"/>
      <c r="L22" s="76"/>
      <c r="M22" s="75"/>
      <c r="N22" s="75"/>
      <c r="O22" s="324"/>
      <c r="P22" s="75"/>
      <c r="Q22" s="75" t="str">
        <f t="shared" si="0"/>
        <v/>
      </c>
      <c r="R22" s="35"/>
    </row>
    <row r="23" customHeight="1" spans="1:18">
      <c r="A23" s="71"/>
      <c r="B23" s="35"/>
      <c r="C23" s="322"/>
      <c r="D23" s="71"/>
      <c r="E23" s="71"/>
      <c r="F23" s="71"/>
      <c r="G23" s="71"/>
      <c r="H23" s="71"/>
      <c r="I23" s="282"/>
      <c r="J23" s="75"/>
      <c r="K23" s="74"/>
      <c r="L23" s="76"/>
      <c r="M23" s="75"/>
      <c r="N23" s="75"/>
      <c r="O23" s="324"/>
      <c r="P23" s="75"/>
      <c r="Q23" s="75" t="str">
        <f t="shared" si="0"/>
        <v/>
      </c>
      <c r="R23" s="35"/>
    </row>
    <row r="24" customHeight="1" spans="1:18">
      <c r="A24" s="71"/>
      <c r="B24" s="35"/>
      <c r="C24" s="322"/>
      <c r="D24" s="71"/>
      <c r="E24" s="71"/>
      <c r="F24" s="71"/>
      <c r="G24" s="71"/>
      <c r="H24" s="71"/>
      <c r="I24" s="282"/>
      <c r="J24" s="75"/>
      <c r="K24" s="74"/>
      <c r="L24" s="76"/>
      <c r="M24" s="75"/>
      <c r="N24" s="75"/>
      <c r="O24" s="324"/>
      <c r="P24" s="75"/>
      <c r="Q24" s="75" t="str">
        <f t="shared" si="0"/>
        <v/>
      </c>
      <c r="R24" s="35"/>
    </row>
    <row r="25" customHeight="1" spans="1:18">
      <c r="A25" s="71"/>
      <c r="B25" s="35"/>
      <c r="C25" s="322"/>
      <c r="D25" s="71"/>
      <c r="E25" s="71"/>
      <c r="F25" s="71"/>
      <c r="G25" s="71"/>
      <c r="H25" s="71"/>
      <c r="I25" s="282"/>
      <c r="J25" s="75"/>
      <c r="K25" s="74"/>
      <c r="L25" s="76"/>
      <c r="M25" s="75"/>
      <c r="N25" s="75"/>
      <c r="O25" s="324"/>
      <c r="P25" s="75"/>
      <c r="Q25" s="75" t="str">
        <f t="shared" si="0"/>
        <v/>
      </c>
      <c r="R25" s="35"/>
    </row>
    <row r="26" customHeight="1" spans="1:18">
      <c r="A26" s="251" t="s">
        <v>556</v>
      </c>
      <c r="B26" s="78"/>
      <c r="C26" s="322"/>
      <c r="D26" s="71"/>
      <c r="E26" s="71"/>
      <c r="F26" s="71"/>
      <c r="G26" s="71"/>
      <c r="H26" s="71"/>
      <c r="I26" s="282"/>
      <c r="J26" s="76">
        <f>SUM(J8:J25)</f>
        <v>0</v>
      </c>
      <c r="K26" s="74">
        <f>SUM(K8:K25)</f>
        <v>0</v>
      </c>
      <c r="L26" s="76">
        <f>SUM(L8:L25)</f>
        <v>0</v>
      </c>
      <c r="M26" s="76">
        <f>SUM(M8:M25)</f>
        <v>0</v>
      </c>
      <c r="N26" s="76">
        <f>SUM(N8:N25)</f>
        <v>0</v>
      </c>
      <c r="O26" s="76"/>
      <c r="P26" s="76">
        <f>SUM(P8:P25)</f>
        <v>0</v>
      </c>
      <c r="Q26" s="75" t="str">
        <f t="shared" si="0"/>
        <v/>
      </c>
      <c r="R26" s="35"/>
    </row>
    <row r="27" customHeight="1" spans="1:18">
      <c r="A27" s="77" t="s">
        <v>747</v>
      </c>
      <c r="B27" s="78"/>
      <c r="C27" s="322"/>
      <c r="D27" s="71"/>
      <c r="E27" s="71"/>
      <c r="F27" s="71"/>
      <c r="G27" s="71"/>
      <c r="H27" s="71"/>
      <c r="I27" s="282"/>
      <c r="J27" s="75"/>
      <c r="K27" s="74"/>
      <c r="L27" s="76"/>
      <c r="M27" s="75"/>
      <c r="N27" s="75"/>
      <c r="O27" s="324"/>
      <c r="P27" s="75"/>
      <c r="Q27" s="75" t="str">
        <f t="shared" si="0"/>
        <v/>
      </c>
      <c r="R27" s="35"/>
    </row>
    <row r="28" customHeight="1" spans="1:18">
      <c r="A28" s="77" t="s">
        <v>632</v>
      </c>
      <c r="B28" s="88"/>
      <c r="C28" s="323"/>
      <c r="D28" s="71"/>
      <c r="E28" s="71"/>
      <c r="F28" s="71"/>
      <c r="G28" s="71"/>
      <c r="H28" s="71"/>
      <c r="I28" s="282"/>
      <c r="J28" s="76">
        <f>J26-J27</f>
        <v>0</v>
      </c>
      <c r="K28" s="74">
        <f>K26-K27</f>
        <v>0</v>
      </c>
      <c r="L28" s="76">
        <f>L26-L27</f>
        <v>0</v>
      </c>
      <c r="M28" s="76">
        <f>M26-M27</f>
        <v>0</v>
      </c>
      <c r="N28" s="76">
        <f>N26-N27</f>
        <v>0</v>
      </c>
      <c r="O28" s="76"/>
      <c r="P28" s="76">
        <f>P26-P27</f>
        <v>0</v>
      </c>
      <c r="Q28" s="75" t="str">
        <f t="shared" si="0"/>
        <v/>
      </c>
      <c r="R28" s="35"/>
    </row>
    <row r="29" customHeight="1" spans="1:12">
      <c r="A29" s="79" t="e">
        <f>#REF!&amp;#REF!</f>
        <v>#REF!</v>
      </c>
      <c r="L29" s="21" t="e">
        <f>"评估人员："&amp;#REF!</f>
        <v>#REF!</v>
      </c>
    </row>
    <row r="30" customHeight="1" spans="1:1">
      <c r="A30" s="79" t="e">
        <f>CONCATENATE(#REF!,#REF!,#REF!,#REF!,#REF!,#REF!,#REF!)</f>
        <v>#REF!</v>
      </c>
    </row>
  </sheetData>
  <mergeCells count="19">
    <mergeCell ref="A2:R2"/>
    <mergeCell ref="A3:R3"/>
    <mergeCell ref="J6:K6"/>
    <mergeCell ref="L6:M6"/>
    <mergeCell ref="N6:P6"/>
    <mergeCell ref="A26:B26"/>
    <mergeCell ref="A27:B27"/>
    <mergeCell ref="A28:B28"/>
    <mergeCell ref="A6:A7"/>
    <mergeCell ref="B6:B7"/>
    <mergeCell ref="C6:C7"/>
    <mergeCell ref="D6:D7"/>
    <mergeCell ref="E6:E7"/>
    <mergeCell ref="F6:F7"/>
    <mergeCell ref="G6:G7"/>
    <mergeCell ref="H6:H7"/>
    <mergeCell ref="I6:I7"/>
    <mergeCell ref="Q6:Q7"/>
    <mergeCell ref="R6:R7"/>
  </mergeCells>
  <hyperlinks>
    <hyperlink ref="A1" location="索引目录!E40" display="返回索引页"/>
    <hyperlink ref="B1" location="'4-6固定资产汇总'!B10" display="返回"/>
  </hyperlinks>
  <printOptions horizontalCentered="1"/>
  <pageMargins left="0.354330708661417" right="0.354330708661417" top="0.905511811023622" bottom="0.826771653543307" header="1.22047244094488" footer="0.511811023622047"/>
  <pageSetup paperSize="9" scale="93"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S46"/>
  <sheetViews>
    <sheetView workbookViewId="0">
      <selection activeCell="K1" sqref="A$1:S$1048576"/>
    </sheetView>
  </sheetViews>
  <sheetFormatPr defaultColWidth="9" defaultRowHeight="15.75" customHeight="1"/>
  <cols>
    <col min="1" max="1" width="5.875" style="126" customWidth="1"/>
    <col min="2" max="3" width="9.625" style="21" customWidth="1"/>
    <col min="4" max="4" width="13.125" style="21" customWidth="1"/>
    <col min="5" max="5" width="8" style="21" customWidth="1" outlineLevel="1"/>
    <col min="6" max="6" width="12" style="21" customWidth="1"/>
    <col min="7" max="7" width="6.75" style="21" customWidth="1"/>
    <col min="8" max="8" width="5.875" style="21" customWidth="1"/>
    <col min="9" max="9" width="9.875" style="21" customWidth="1"/>
    <col min="10" max="10" width="10.375" style="21" customWidth="1"/>
    <col min="11" max="12" width="11" style="21" hidden="1" customWidth="1" outlineLevel="1"/>
    <col min="13" max="13" width="11" style="21" customWidth="1" collapsed="1"/>
    <col min="14" max="15" width="11" style="21" customWidth="1"/>
    <col min="16" max="16" width="7" style="21" customWidth="1"/>
    <col min="17" max="17" width="11" style="21" customWidth="1"/>
    <col min="18" max="18" width="9.5" style="22" customWidth="1"/>
    <col min="19" max="16384" width="9" style="21"/>
  </cols>
  <sheetData>
    <row r="1" ht="13.5" customHeight="1" spans="1:19">
      <c r="A1" s="185" t="s">
        <v>207</v>
      </c>
      <c r="B1" s="59" t="s">
        <v>479</v>
      </c>
      <c r="C1" s="60"/>
      <c r="D1" s="60"/>
      <c r="E1" s="60"/>
      <c r="F1" s="60"/>
      <c r="G1" s="60"/>
      <c r="H1" s="60"/>
      <c r="I1" s="60"/>
      <c r="J1" s="60"/>
      <c r="K1" s="60"/>
      <c r="L1" s="60"/>
      <c r="M1" s="60"/>
      <c r="N1" s="60"/>
      <c r="O1" s="60"/>
      <c r="P1" s="60"/>
      <c r="Q1" s="60"/>
      <c r="R1" s="312"/>
      <c r="S1" s="60"/>
    </row>
    <row r="2" s="56" customFormat="1" ht="24" customHeight="1" spans="1:19">
      <c r="A2" s="61" t="s">
        <v>852</v>
      </c>
      <c r="B2" s="62"/>
      <c r="C2" s="62"/>
      <c r="D2" s="62"/>
      <c r="E2" s="62"/>
      <c r="F2" s="62"/>
      <c r="G2" s="62"/>
      <c r="H2" s="62"/>
      <c r="I2" s="62"/>
      <c r="J2" s="62"/>
      <c r="K2" s="62"/>
      <c r="L2" s="62"/>
      <c r="M2" s="62"/>
      <c r="N2" s="62"/>
      <c r="O2" s="62"/>
      <c r="P2" s="62"/>
      <c r="Q2" s="62"/>
      <c r="R2" s="62"/>
      <c r="S2" s="62"/>
    </row>
    <row r="3" ht="14.1" customHeight="1" spans="1:19">
      <c r="A3" s="63" t="e">
        <f>CONCATENATE(#REF!,#REF!,#REF!,#REF!,#REF!,#REF!,#REF!)</f>
        <v>#REF!</v>
      </c>
      <c r="B3" s="63"/>
      <c r="C3" s="63"/>
      <c r="D3" s="63"/>
      <c r="E3" s="63"/>
      <c r="F3" s="63"/>
      <c r="G3" s="63"/>
      <c r="H3" s="63"/>
      <c r="I3" s="64"/>
      <c r="J3" s="64"/>
      <c r="K3" s="64"/>
      <c r="L3" s="64"/>
      <c r="M3" s="64"/>
      <c r="N3" s="64"/>
      <c r="O3" s="64"/>
      <c r="P3" s="64"/>
      <c r="Q3" s="64"/>
      <c r="R3" s="64"/>
      <c r="S3" s="64"/>
    </row>
    <row r="4" ht="14.1" customHeight="1" spans="1:19">
      <c r="A4" s="190"/>
      <c r="B4" s="63"/>
      <c r="C4" s="63"/>
      <c r="D4" s="63"/>
      <c r="E4" s="63"/>
      <c r="F4" s="63"/>
      <c r="G4" s="63"/>
      <c r="H4" s="63"/>
      <c r="I4" s="64"/>
      <c r="J4" s="64"/>
      <c r="K4" s="64"/>
      <c r="L4" s="64"/>
      <c r="M4" s="64"/>
      <c r="N4" s="64"/>
      <c r="O4" s="64"/>
      <c r="P4" s="64"/>
      <c r="Q4" s="64"/>
      <c r="R4" s="313"/>
      <c r="S4" s="65" t="s">
        <v>853</v>
      </c>
    </row>
    <row r="5" customHeight="1" spans="1:19">
      <c r="A5" s="191" t="e">
        <f>#REF!&amp;#REF!</f>
        <v>#REF!</v>
      </c>
      <c r="S5" s="67" t="s">
        <v>236</v>
      </c>
    </row>
    <row r="6" s="57" customFormat="1" customHeight="1" spans="1:19">
      <c r="A6" s="192" t="s">
        <v>312</v>
      </c>
      <c r="B6" s="68" t="s">
        <v>854</v>
      </c>
      <c r="C6" s="215" t="s">
        <v>855</v>
      </c>
      <c r="D6" s="215" t="s">
        <v>695</v>
      </c>
      <c r="E6" s="295" t="s">
        <v>802</v>
      </c>
      <c r="F6" s="215" t="s">
        <v>856</v>
      </c>
      <c r="G6" s="215" t="s">
        <v>668</v>
      </c>
      <c r="H6" s="215" t="s">
        <v>669</v>
      </c>
      <c r="I6" s="215" t="s">
        <v>857</v>
      </c>
      <c r="J6" s="215" t="s">
        <v>702</v>
      </c>
      <c r="K6" s="68" t="s">
        <v>483</v>
      </c>
      <c r="L6" s="86"/>
      <c r="M6" s="304" t="s">
        <v>346</v>
      </c>
      <c r="N6" s="305"/>
      <c r="O6" s="68" t="s">
        <v>484</v>
      </c>
      <c r="P6" s="71"/>
      <c r="Q6" s="71"/>
      <c r="R6" s="314" t="s">
        <v>555</v>
      </c>
      <c r="S6" s="215" t="s">
        <v>340</v>
      </c>
    </row>
    <row r="7" s="57" customFormat="1" customHeight="1" spans="1:19">
      <c r="A7" s="129"/>
      <c r="B7" s="71"/>
      <c r="C7" s="71"/>
      <c r="D7" s="71"/>
      <c r="E7" s="296"/>
      <c r="F7" s="71"/>
      <c r="G7" s="71"/>
      <c r="H7" s="71"/>
      <c r="I7" s="71"/>
      <c r="J7" s="71"/>
      <c r="K7" s="68" t="s">
        <v>775</v>
      </c>
      <c r="L7" s="69" t="s">
        <v>776</v>
      </c>
      <c r="M7" s="88" t="s">
        <v>775</v>
      </c>
      <c r="N7" s="68" t="s">
        <v>776</v>
      </c>
      <c r="O7" s="68" t="s">
        <v>775</v>
      </c>
      <c r="P7" s="68" t="s">
        <v>706</v>
      </c>
      <c r="Q7" s="68" t="s">
        <v>776</v>
      </c>
      <c r="R7" s="315"/>
      <c r="S7" s="71"/>
    </row>
    <row r="8" customHeight="1" spans="1:19">
      <c r="A8" s="129">
        <v>1</v>
      </c>
      <c r="B8" s="35"/>
      <c r="C8" s="297"/>
      <c r="D8" s="297"/>
      <c r="E8" s="298"/>
      <c r="F8" s="127"/>
      <c r="G8" s="68"/>
      <c r="H8" s="71"/>
      <c r="I8" s="282"/>
      <c r="J8" s="282"/>
      <c r="K8" s="286"/>
      <c r="L8" s="287"/>
      <c r="M8" s="286"/>
      <c r="N8" s="286"/>
      <c r="O8" s="306"/>
      <c r="P8" s="307"/>
      <c r="Q8" s="306"/>
      <c r="R8" s="316" t="str">
        <f>IF(N8=0,"",(Q8-N8)/N8*100)</f>
        <v/>
      </c>
      <c r="S8" s="317"/>
    </row>
    <row r="9" customHeight="1" spans="1:19">
      <c r="A9" s="129">
        <v>2</v>
      </c>
      <c r="B9" s="35"/>
      <c r="C9" s="297"/>
      <c r="D9" s="297"/>
      <c r="E9" s="298"/>
      <c r="F9" s="127"/>
      <c r="G9" s="68"/>
      <c r="H9" s="71"/>
      <c r="I9" s="282"/>
      <c r="J9" s="282"/>
      <c r="K9" s="286"/>
      <c r="L9" s="287"/>
      <c r="M9" s="286"/>
      <c r="N9" s="286"/>
      <c r="O9" s="306"/>
      <c r="P9" s="307"/>
      <c r="Q9" s="306"/>
      <c r="R9" s="316" t="str">
        <f t="shared" ref="R9:R42" si="0">IF(N9=0,"",(Q9-N9)/N9*100)</f>
        <v/>
      </c>
      <c r="S9" s="317"/>
    </row>
    <row r="10" customHeight="1" spans="1:19">
      <c r="A10" s="129">
        <v>3</v>
      </c>
      <c r="B10" s="35"/>
      <c r="C10" s="297"/>
      <c r="D10" s="297"/>
      <c r="E10" s="298"/>
      <c r="F10" s="127"/>
      <c r="G10" s="68"/>
      <c r="H10" s="71"/>
      <c r="I10" s="282"/>
      <c r="J10" s="282"/>
      <c r="K10" s="286"/>
      <c r="L10" s="287"/>
      <c r="M10" s="286"/>
      <c r="N10" s="286"/>
      <c r="O10" s="306"/>
      <c r="P10" s="307"/>
      <c r="Q10" s="306"/>
      <c r="R10" s="316" t="str">
        <f t="shared" si="0"/>
        <v/>
      </c>
      <c r="S10" s="317"/>
    </row>
    <row r="11" customHeight="1" spans="1:19">
      <c r="A11" s="129">
        <v>4</v>
      </c>
      <c r="B11" s="35"/>
      <c r="C11" s="297"/>
      <c r="D11" s="297"/>
      <c r="E11" s="298"/>
      <c r="F11" s="127"/>
      <c r="G11" s="68"/>
      <c r="H11" s="71"/>
      <c r="I11" s="282"/>
      <c r="J11" s="282"/>
      <c r="K11" s="286"/>
      <c r="L11" s="287"/>
      <c r="M11" s="286"/>
      <c r="N11" s="286"/>
      <c r="O11" s="306"/>
      <c r="P11" s="307"/>
      <c r="Q11" s="306"/>
      <c r="R11" s="316" t="str">
        <f t="shared" si="0"/>
        <v/>
      </c>
      <c r="S11" s="317"/>
    </row>
    <row r="12" customHeight="1" spans="1:19">
      <c r="A12" s="129">
        <v>5</v>
      </c>
      <c r="B12" s="35"/>
      <c r="C12" s="297"/>
      <c r="D12" s="297"/>
      <c r="E12" s="298"/>
      <c r="F12" s="127"/>
      <c r="G12" s="68"/>
      <c r="H12" s="71"/>
      <c r="I12" s="282"/>
      <c r="J12" s="282"/>
      <c r="K12" s="286"/>
      <c r="L12" s="287"/>
      <c r="M12" s="286"/>
      <c r="N12" s="286"/>
      <c r="O12" s="306"/>
      <c r="P12" s="307"/>
      <c r="Q12" s="306"/>
      <c r="R12" s="316" t="str">
        <f t="shared" si="0"/>
        <v/>
      </c>
      <c r="S12" s="317"/>
    </row>
    <row r="13" customHeight="1" spans="1:19">
      <c r="A13" s="129">
        <v>6</v>
      </c>
      <c r="B13" s="35"/>
      <c r="C13" s="297"/>
      <c r="D13" s="297"/>
      <c r="E13" s="298"/>
      <c r="F13" s="127"/>
      <c r="G13" s="68"/>
      <c r="H13" s="71"/>
      <c r="I13" s="282"/>
      <c r="J13" s="282"/>
      <c r="K13" s="286"/>
      <c r="L13" s="287"/>
      <c r="M13" s="286"/>
      <c r="N13" s="286"/>
      <c r="O13" s="306"/>
      <c r="P13" s="307"/>
      <c r="Q13" s="306"/>
      <c r="R13" s="316" t="str">
        <f t="shared" si="0"/>
        <v/>
      </c>
      <c r="S13" s="317"/>
    </row>
    <row r="14" customHeight="1" spans="1:19">
      <c r="A14" s="129">
        <v>7</v>
      </c>
      <c r="B14" s="35"/>
      <c r="C14" s="297"/>
      <c r="D14" s="297"/>
      <c r="E14" s="298"/>
      <c r="F14" s="127"/>
      <c r="G14" s="68"/>
      <c r="H14" s="71"/>
      <c r="I14" s="282"/>
      <c r="J14" s="282"/>
      <c r="K14" s="286"/>
      <c r="L14" s="287"/>
      <c r="M14" s="286"/>
      <c r="N14" s="286"/>
      <c r="O14" s="306"/>
      <c r="P14" s="307"/>
      <c r="Q14" s="306"/>
      <c r="R14" s="316" t="str">
        <f t="shared" si="0"/>
        <v/>
      </c>
      <c r="S14" s="318"/>
    </row>
    <row r="15" customHeight="1" spans="1:19">
      <c r="A15" s="129">
        <v>8</v>
      </c>
      <c r="B15" s="35"/>
      <c r="C15" s="297"/>
      <c r="D15" s="297"/>
      <c r="E15" s="298"/>
      <c r="F15" s="127"/>
      <c r="G15" s="68"/>
      <c r="H15" s="71"/>
      <c r="I15" s="282"/>
      <c r="J15" s="282"/>
      <c r="K15" s="286"/>
      <c r="L15" s="287"/>
      <c r="M15" s="286"/>
      <c r="N15" s="286"/>
      <c r="O15" s="306"/>
      <c r="P15" s="307"/>
      <c r="Q15" s="306"/>
      <c r="R15" s="316" t="str">
        <f t="shared" si="0"/>
        <v/>
      </c>
      <c r="S15" s="317"/>
    </row>
    <row r="16" customHeight="1" spans="1:19">
      <c r="A16" s="129">
        <v>9</v>
      </c>
      <c r="B16" s="35"/>
      <c r="C16" s="297"/>
      <c r="D16" s="297"/>
      <c r="E16" s="298"/>
      <c r="F16" s="127"/>
      <c r="G16" s="68"/>
      <c r="H16" s="71"/>
      <c r="I16" s="282"/>
      <c r="J16" s="282"/>
      <c r="K16" s="286"/>
      <c r="L16" s="287"/>
      <c r="M16" s="286"/>
      <c r="N16" s="286"/>
      <c r="O16" s="306"/>
      <c r="P16" s="307"/>
      <c r="Q16" s="306"/>
      <c r="R16" s="316" t="str">
        <f t="shared" si="0"/>
        <v/>
      </c>
      <c r="S16" s="319"/>
    </row>
    <row r="17" customHeight="1" spans="1:19">
      <c r="A17" s="129">
        <v>10</v>
      </c>
      <c r="B17" s="35"/>
      <c r="C17" s="297"/>
      <c r="D17" s="297"/>
      <c r="E17" s="298"/>
      <c r="F17" s="127"/>
      <c r="G17" s="68"/>
      <c r="H17" s="71"/>
      <c r="I17" s="282"/>
      <c r="J17" s="282"/>
      <c r="K17" s="286"/>
      <c r="L17" s="287"/>
      <c r="M17" s="286"/>
      <c r="N17" s="286"/>
      <c r="O17" s="306"/>
      <c r="P17" s="307"/>
      <c r="Q17" s="306"/>
      <c r="R17" s="316" t="str">
        <f t="shared" si="0"/>
        <v/>
      </c>
      <c r="S17" s="317"/>
    </row>
    <row r="18" s="126" customFormat="1" customHeight="1" spans="1:19">
      <c r="A18" s="129">
        <v>11</v>
      </c>
      <c r="B18" s="217"/>
      <c r="C18" s="299"/>
      <c r="D18" s="299"/>
      <c r="E18" s="298"/>
      <c r="F18" s="300"/>
      <c r="G18" s="192"/>
      <c r="H18" s="129"/>
      <c r="I18" s="229"/>
      <c r="J18" s="229"/>
      <c r="K18" s="308"/>
      <c r="L18" s="309"/>
      <c r="M18" s="308"/>
      <c r="N18" s="308"/>
      <c r="O18" s="306"/>
      <c r="P18" s="307"/>
      <c r="Q18" s="306"/>
      <c r="R18" s="316" t="str">
        <f t="shared" si="0"/>
        <v/>
      </c>
      <c r="S18" s="317"/>
    </row>
    <row r="19" s="126" customFormat="1" customHeight="1" spans="1:19">
      <c r="A19" s="129">
        <v>12</v>
      </c>
      <c r="B19" s="217"/>
      <c r="C19" s="299"/>
      <c r="D19" s="299"/>
      <c r="E19" s="298"/>
      <c r="F19" s="300"/>
      <c r="G19" s="192"/>
      <c r="H19" s="129"/>
      <c r="I19" s="229"/>
      <c r="J19" s="229"/>
      <c r="K19" s="308"/>
      <c r="L19" s="309"/>
      <c r="M19" s="308"/>
      <c r="N19" s="308"/>
      <c r="O19" s="306"/>
      <c r="P19" s="307"/>
      <c r="Q19" s="306"/>
      <c r="R19" s="316" t="str">
        <f t="shared" si="0"/>
        <v/>
      </c>
      <c r="S19" s="317"/>
    </row>
    <row r="20" s="126" customFormat="1" customHeight="1" spans="1:19">
      <c r="A20" s="129">
        <v>13</v>
      </c>
      <c r="B20" s="217"/>
      <c r="C20" s="299"/>
      <c r="D20" s="299"/>
      <c r="E20" s="298"/>
      <c r="F20" s="300"/>
      <c r="G20" s="192"/>
      <c r="H20" s="129"/>
      <c r="I20" s="229"/>
      <c r="J20" s="229"/>
      <c r="K20" s="308"/>
      <c r="L20" s="309"/>
      <c r="M20" s="308"/>
      <c r="N20" s="308"/>
      <c r="O20" s="306"/>
      <c r="P20" s="307"/>
      <c r="Q20" s="306"/>
      <c r="R20" s="316" t="str">
        <f t="shared" si="0"/>
        <v/>
      </c>
      <c r="S20" s="317"/>
    </row>
    <row r="21" s="126" customFormat="1" customHeight="1" spans="1:19">
      <c r="A21" s="129">
        <v>14</v>
      </c>
      <c r="B21" s="217"/>
      <c r="C21" s="299"/>
      <c r="D21" s="299"/>
      <c r="E21" s="298"/>
      <c r="F21" s="300"/>
      <c r="G21" s="192"/>
      <c r="H21" s="129"/>
      <c r="I21" s="229"/>
      <c r="J21" s="229"/>
      <c r="K21" s="308"/>
      <c r="L21" s="309"/>
      <c r="M21" s="308"/>
      <c r="N21" s="308"/>
      <c r="O21" s="306"/>
      <c r="P21" s="307"/>
      <c r="Q21" s="306"/>
      <c r="R21" s="316" t="str">
        <f t="shared" si="0"/>
        <v/>
      </c>
      <c r="S21" s="317"/>
    </row>
    <row r="22" s="126" customFormat="1" customHeight="1" spans="1:19">
      <c r="A22" s="129">
        <v>15</v>
      </c>
      <c r="B22" s="217"/>
      <c r="C22" s="299"/>
      <c r="D22" s="299"/>
      <c r="E22" s="298"/>
      <c r="F22" s="300"/>
      <c r="G22" s="192"/>
      <c r="H22" s="129"/>
      <c r="I22" s="229"/>
      <c r="J22" s="229"/>
      <c r="K22" s="308"/>
      <c r="L22" s="309"/>
      <c r="M22" s="308"/>
      <c r="N22" s="308"/>
      <c r="O22" s="306"/>
      <c r="P22" s="307"/>
      <c r="Q22" s="306"/>
      <c r="R22" s="316" t="str">
        <f t="shared" si="0"/>
        <v/>
      </c>
      <c r="S22" s="317"/>
    </row>
    <row r="23" s="126" customFormat="1" customHeight="1" spans="1:19">
      <c r="A23" s="129">
        <v>16</v>
      </c>
      <c r="B23" s="217"/>
      <c r="C23" s="299"/>
      <c r="D23" s="299"/>
      <c r="E23" s="298"/>
      <c r="F23" s="300"/>
      <c r="G23" s="192"/>
      <c r="H23" s="129"/>
      <c r="I23" s="229"/>
      <c r="J23" s="229"/>
      <c r="K23" s="308"/>
      <c r="L23" s="309"/>
      <c r="M23" s="308"/>
      <c r="N23" s="308"/>
      <c r="O23" s="306"/>
      <c r="P23" s="307"/>
      <c r="Q23" s="306"/>
      <c r="R23" s="316" t="str">
        <f t="shared" si="0"/>
        <v/>
      </c>
      <c r="S23" s="317"/>
    </row>
    <row r="24" s="126" customFormat="1" customHeight="1" spans="1:19">
      <c r="A24" s="129">
        <v>17</v>
      </c>
      <c r="B24" s="217"/>
      <c r="C24" s="299"/>
      <c r="D24" s="299"/>
      <c r="E24" s="298"/>
      <c r="F24" s="300"/>
      <c r="G24" s="192"/>
      <c r="H24" s="129"/>
      <c r="I24" s="229"/>
      <c r="J24" s="229"/>
      <c r="K24" s="308"/>
      <c r="L24" s="309"/>
      <c r="M24" s="308"/>
      <c r="N24" s="308"/>
      <c r="O24" s="306"/>
      <c r="P24" s="307"/>
      <c r="Q24" s="306"/>
      <c r="R24" s="316" t="str">
        <f t="shared" si="0"/>
        <v/>
      </c>
      <c r="S24" s="317"/>
    </row>
    <row r="25" s="126" customFormat="1" customHeight="1" spans="1:19">
      <c r="A25" s="129">
        <v>18</v>
      </c>
      <c r="B25" s="217"/>
      <c r="C25" s="299"/>
      <c r="D25" s="299"/>
      <c r="E25" s="298"/>
      <c r="F25" s="300"/>
      <c r="G25" s="192"/>
      <c r="H25" s="129"/>
      <c r="I25" s="229"/>
      <c r="J25" s="229"/>
      <c r="K25" s="308"/>
      <c r="L25" s="309"/>
      <c r="M25" s="308"/>
      <c r="N25" s="308"/>
      <c r="O25" s="306"/>
      <c r="P25" s="307"/>
      <c r="Q25" s="306"/>
      <c r="R25" s="316" t="str">
        <f t="shared" si="0"/>
        <v/>
      </c>
      <c r="S25" s="317"/>
    </row>
    <row r="26" s="126" customFormat="1" customHeight="1" spans="1:19">
      <c r="A26" s="129">
        <v>19</v>
      </c>
      <c r="B26" s="217"/>
      <c r="C26" s="299"/>
      <c r="D26" s="299"/>
      <c r="E26" s="298"/>
      <c r="F26" s="300"/>
      <c r="G26" s="192"/>
      <c r="H26" s="129"/>
      <c r="I26" s="229"/>
      <c r="J26" s="229"/>
      <c r="K26" s="308"/>
      <c r="L26" s="309"/>
      <c r="M26" s="308"/>
      <c r="N26" s="308"/>
      <c r="O26" s="306"/>
      <c r="P26" s="307"/>
      <c r="Q26" s="306"/>
      <c r="R26" s="316" t="str">
        <f t="shared" si="0"/>
        <v/>
      </c>
      <c r="S26" s="317"/>
    </row>
    <row r="27" s="126" customFormat="1" customHeight="1" spans="1:19">
      <c r="A27" s="129">
        <v>20</v>
      </c>
      <c r="B27" s="217"/>
      <c r="C27" s="299"/>
      <c r="D27" s="299"/>
      <c r="E27" s="298"/>
      <c r="F27" s="300"/>
      <c r="G27" s="192"/>
      <c r="H27" s="129"/>
      <c r="I27" s="229"/>
      <c r="J27" s="229"/>
      <c r="K27" s="308"/>
      <c r="L27" s="309"/>
      <c r="M27" s="308"/>
      <c r="N27" s="308"/>
      <c r="O27" s="306"/>
      <c r="P27" s="307"/>
      <c r="Q27" s="306"/>
      <c r="R27" s="316" t="str">
        <f t="shared" si="0"/>
        <v/>
      </c>
      <c r="S27" s="320"/>
    </row>
    <row r="28" s="126" customFormat="1" customHeight="1" spans="1:19">
      <c r="A28" s="129">
        <v>21</v>
      </c>
      <c r="B28" s="217"/>
      <c r="C28" s="299"/>
      <c r="D28" s="299"/>
      <c r="E28" s="298"/>
      <c r="F28" s="300"/>
      <c r="G28" s="192"/>
      <c r="H28" s="129"/>
      <c r="I28" s="229"/>
      <c r="J28" s="229"/>
      <c r="K28" s="308"/>
      <c r="L28" s="309"/>
      <c r="M28" s="308"/>
      <c r="N28" s="308"/>
      <c r="O28" s="306"/>
      <c r="P28" s="307"/>
      <c r="Q28" s="306"/>
      <c r="R28" s="316" t="str">
        <f t="shared" si="0"/>
        <v/>
      </c>
      <c r="S28" s="317"/>
    </row>
    <row r="29" s="126" customFormat="1" customHeight="1" spans="1:19">
      <c r="A29" s="129">
        <v>22</v>
      </c>
      <c r="B29" s="217"/>
      <c r="C29" s="299"/>
      <c r="D29" s="299"/>
      <c r="E29" s="298"/>
      <c r="F29" s="300"/>
      <c r="G29" s="192"/>
      <c r="H29" s="129"/>
      <c r="I29" s="229"/>
      <c r="J29" s="229"/>
      <c r="K29" s="308"/>
      <c r="L29" s="309"/>
      <c r="M29" s="308"/>
      <c r="N29" s="308"/>
      <c r="O29" s="306"/>
      <c r="P29" s="307"/>
      <c r="Q29" s="306"/>
      <c r="R29" s="316" t="str">
        <f t="shared" si="0"/>
        <v/>
      </c>
      <c r="S29" s="317"/>
    </row>
    <row r="30" s="126" customFormat="1" customHeight="1" spans="1:19">
      <c r="A30" s="129">
        <v>23</v>
      </c>
      <c r="B30" s="217"/>
      <c r="C30" s="299"/>
      <c r="D30" s="299"/>
      <c r="E30" s="298"/>
      <c r="F30" s="300"/>
      <c r="G30" s="192"/>
      <c r="H30" s="129"/>
      <c r="I30" s="229"/>
      <c r="J30" s="229"/>
      <c r="K30" s="308"/>
      <c r="L30" s="309"/>
      <c r="M30" s="308"/>
      <c r="N30" s="308"/>
      <c r="O30" s="306"/>
      <c r="P30" s="307"/>
      <c r="Q30" s="306"/>
      <c r="R30" s="316" t="str">
        <f t="shared" si="0"/>
        <v/>
      </c>
      <c r="S30" s="317"/>
    </row>
    <row r="31" s="126" customFormat="1" customHeight="1" spans="1:19">
      <c r="A31" s="129">
        <v>24</v>
      </c>
      <c r="B31" s="217"/>
      <c r="C31" s="299"/>
      <c r="D31" s="299"/>
      <c r="E31" s="298"/>
      <c r="F31" s="300"/>
      <c r="G31" s="192"/>
      <c r="H31" s="129"/>
      <c r="I31" s="229"/>
      <c r="J31" s="229"/>
      <c r="K31" s="308"/>
      <c r="L31" s="309"/>
      <c r="M31" s="308"/>
      <c r="N31" s="308"/>
      <c r="O31" s="306"/>
      <c r="P31" s="307"/>
      <c r="Q31" s="306"/>
      <c r="R31" s="316" t="str">
        <f t="shared" si="0"/>
        <v/>
      </c>
      <c r="S31" s="317"/>
    </row>
    <row r="32" s="126" customFormat="1" customHeight="1" spans="1:19">
      <c r="A32" s="129">
        <v>25</v>
      </c>
      <c r="B32" s="217"/>
      <c r="C32" s="299"/>
      <c r="D32" s="299"/>
      <c r="E32" s="298"/>
      <c r="F32" s="300"/>
      <c r="G32" s="192"/>
      <c r="H32" s="129"/>
      <c r="I32" s="229"/>
      <c r="J32" s="229"/>
      <c r="K32" s="308"/>
      <c r="L32" s="309"/>
      <c r="M32" s="308"/>
      <c r="N32" s="308"/>
      <c r="O32" s="306"/>
      <c r="P32" s="307"/>
      <c r="Q32" s="306"/>
      <c r="R32" s="316" t="str">
        <f t="shared" si="0"/>
        <v/>
      </c>
      <c r="S32" s="317"/>
    </row>
    <row r="33" s="126" customFormat="1" customHeight="1" spans="1:19">
      <c r="A33" s="129">
        <v>26</v>
      </c>
      <c r="B33" s="217"/>
      <c r="C33" s="299"/>
      <c r="D33" s="299"/>
      <c r="E33" s="298"/>
      <c r="F33" s="300"/>
      <c r="G33" s="192"/>
      <c r="H33" s="129"/>
      <c r="I33" s="229"/>
      <c r="J33" s="229"/>
      <c r="K33" s="308"/>
      <c r="L33" s="309"/>
      <c r="M33" s="308"/>
      <c r="N33" s="308"/>
      <c r="O33" s="306"/>
      <c r="P33" s="307"/>
      <c r="Q33" s="306"/>
      <c r="R33" s="316" t="str">
        <f t="shared" si="0"/>
        <v/>
      </c>
      <c r="S33" s="317"/>
    </row>
    <row r="34" s="126" customFormat="1" customHeight="1" spans="1:19">
      <c r="A34" s="129">
        <v>27</v>
      </c>
      <c r="B34" s="217"/>
      <c r="C34" s="299"/>
      <c r="D34" s="299"/>
      <c r="E34" s="298"/>
      <c r="F34" s="300"/>
      <c r="G34" s="192"/>
      <c r="H34" s="129"/>
      <c r="I34" s="229"/>
      <c r="J34" s="229"/>
      <c r="K34" s="308"/>
      <c r="L34" s="309"/>
      <c r="M34" s="308"/>
      <c r="N34" s="308"/>
      <c r="O34" s="306"/>
      <c r="P34" s="307"/>
      <c r="Q34" s="306"/>
      <c r="R34" s="316" t="str">
        <f t="shared" si="0"/>
        <v/>
      </c>
      <c r="S34" s="317"/>
    </row>
    <row r="35" s="126" customFormat="1" customHeight="1" spans="1:19">
      <c r="A35" s="129">
        <v>28</v>
      </c>
      <c r="B35" s="217"/>
      <c r="C35" s="299"/>
      <c r="D35" s="299"/>
      <c r="E35" s="298"/>
      <c r="F35" s="300"/>
      <c r="G35" s="192"/>
      <c r="H35" s="129"/>
      <c r="I35" s="229"/>
      <c r="J35" s="229"/>
      <c r="K35" s="308"/>
      <c r="L35" s="309"/>
      <c r="M35" s="308"/>
      <c r="N35" s="308"/>
      <c r="O35" s="306"/>
      <c r="P35" s="307"/>
      <c r="Q35" s="306"/>
      <c r="R35" s="316" t="str">
        <f t="shared" si="0"/>
        <v/>
      </c>
      <c r="S35" s="317"/>
    </row>
    <row r="36" s="126" customFormat="1" customHeight="1" spans="1:19">
      <c r="A36" s="129">
        <v>29</v>
      </c>
      <c r="B36" s="217"/>
      <c r="C36" s="299"/>
      <c r="D36" s="299"/>
      <c r="E36" s="298"/>
      <c r="F36" s="300"/>
      <c r="G36" s="192"/>
      <c r="H36" s="129"/>
      <c r="I36" s="229"/>
      <c r="J36" s="229"/>
      <c r="K36" s="308"/>
      <c r="L36" s="309"/>
      <c r="M36" s="308"/>
      <c r="N36" s="308"/>
      <c r="O36" s="306"/>
      <c r="P36" s="307"/>
      <c r="Q36" s="306"/>
      <c r="R36" s="316" t="str">
        <f t="shared" si="0"/>
        <v/>
      </c>
      <c r="S36" s="317"/>
    </row>
    <row r="37" s="126" customFormat="1" customHeight="1" spans="1:19">
      <c r="A37" s="129">
        <v>30</v>
      </c>
      <c r="B37" s="217"/>
      <c r="C37" s="299"/>
      <c r="D37" s="299"/>
      <c r="E37" s="298"/>
      <c r="F37" s="300"/>
      <c r="G37" s="192"/>
      <c r="H37" s="129"/>
      <c r="I37" s="229"/>
      <c r="J37" s="229"/>
      <c r="K37" s="308"/>
      <c r="L37" s="309"/>
      <c r="M37" s="308"/>
      <c r="N37" s="308"/>
      <c r="O37" s="306"/>
      <c r="P37" s="307"/>
      <c r="Q37" s="306"/>
      <c r="R37" s="316" t="str">
        <f t="shared" si="0"/>
        <v/>
      </c>
      <c r="S37" s="317"/>
    </row>
    <row r="38" customHeight="1" spans="1:19">
      <c r="A38" s="129"/>
      <c r="B38" s="217"/>
      <c r="C38" s="217"/>
      <c r="D38" s="217"/>
      <c r="E38" s="298"/>
      <c r="F38" s="132"/>
      <c r="G38" s="129"/>
      <c r="H38" s="129"/>
      <c r="I38" s="229"/>
      <c r="J38" s="229"/>
      <c r="K38" s="308"/>
      <c r="L38" s="309"/>
      <c r="M38" s="310"/>
      <c r="N38" s="308"/>
      <c r="O38" s="308"/>
      <c r="P38" s="311"/>
      <c r="Q38" s="308"/>
      <c r="R38" s="316" t="str">
        <f t="shared" si="0"/>
        <v/>
      </c>
      <c r="S38" s="132"/>
    </row>
    <row r="39" customHeight="1" spans="1:19">
      <c r="A39" s="129"/>
      <c r="B39" s="217"/>
      <c r="C39" s="217"/>
      <c r="D39" s="217"/>
      <c r="E39" s="298"/>
      <c r="F39" s="132"/>
      <c r="G39" s="129"/>
      <c r="H39" s="129"/>
      <c r="I39" s="229"/>
      <c r="J39" s="229"/>
      <c r="K39" s="308"/>
      <c r="L39" s="309"/>
      <c r="M39" s="310"/>
      <c r="N39" s="308"/>
      <c r="O39" s="308"/>
      <c r="P39" s="311"/>
      <c r="Q39" s="308"/>
      <c r="R39" s="316" t="str">
        <f t="shared" si="0"/>
        <v/>
      </c>
      <c r="S39" s="132"/>
    </row>
    <row r="40" customHeight="1" spans="1:19">
      <c r="A40" s="301" t="s">
        <v>630</v>
      </c>
      <c r="B40" s="302"/>
      <c r="C40" s="147"/>
      <c r="D40" s="129"/>
      <c r="E40" s="132"/>
      <c r="F40" s="132"/>
      <c r="G40" s="129"/>
      <c r="H40" s="129"/>
      <c r="I40" s="229"/>
      <c r="J40" s="229"/>
      <c r="K40" s="310">
        <f>SUM(K8:K39)</f>
        <v>0</v>
      </c>
      <c r="L40" s="309">
        <f>SUM(L8:L39)</f>
        <v>0</v>
      </c>
      <c r="M40" s="310">
        <f>SUM(M8:M39)</f>
        <v>0</v>
      </c>
      <c r="N40" s="310">
        <f>SUM(N8:N39)</f>
        <v>0</v>
      </c>
      <c r="O40" s="310">
        <f>SUM(O8:O39)</f>
        <v>0</v>
      </c>
      <c r="P40" s="310"/>
      <c r="Q40" s="310">
        <f>SUM(Q8:Q39)</f>
        <v>0</v>
      </c>
      <c r="R40" s="316" t="str">
        <f t="shared" si="0"/>
        <v/>
      </c>
      <c r="S40" s="132"/>
    </row>
    <row r="41" customHeight="1" spans="1:19">
      <c r="A41" s="146" t="s">
        <v>858</v>
      </c>
      <c r="B41" s="302"/>
      <c r="C41" s="147"/>
      <c r="D41" s="129"/>
      <c r="E41" s="132"/>
      <c r="F41" s="217"/>
      <c r="G41" s="129"/>
      <c r="H41" s="129"/>
      <c r="I41" s="229"/>
      <c r="J41" s="229"/>
      <c r="K41" s="308"/>
      <c r="L41" s="309"/>
      <c r="M41" s="310"/>
      <c r="N41" s="308"/>
      <c r="O41" s="308"/>
      <c r="P41" s="311"/>
      <c r="Q41" s="308"/>
      <c r="R41" s="316" t="str">
        <f t="shared" si="0"/>
        <v/>
      </c>
      <c r="S41" s="132"/>
    </row>
    <row r="42" customHeight="1" spans="1:19">
      <c r="A42" s="146" t="s">
        <v>632</v>
      </c>
      <c r="B42" s="303"/>
      <c r="C42" s="196"/>
      <c r="D42" s="129"/>
      <c r="E42" s="129"/>
      <c r="F42" s="129"/>
      <c r="G42" s="129"/>
      <c r="H42" s="129"/>
      <c r="I42" s="229"/>
      <c r="J42" s="229"/>
      <c r="K42" s="310">
        <f>K40-K41</f>
        <v>0</v>
      </c>
      <c r="L42" s="309">
        <f>L40-L41</f>
        <v>0</v>
      </c>
      <c r="M42" s="310">
        <f>M40-M41</f>
        <v>0</v>
      </c>
      <c r="N42" s="310">
        <f>N40-N41</f>
        <v>0</v>
      </c>
      <c r="O42" s="310">
        <f>O40-O41</f>
        <v>0</v>
      </c>
      <c r="P42" s="310"/>
      <c r="Q42" s="310">
        <f>Q40-Q41</f>
        <v>0</v>
      </c>
      <c r="R42" s="316" t="str">
        <f t="shared" si="0"/>
        <v/>
      </c>
      <c r="S42" s="132"/>
    </row>
    <row r="43" ht="21.75" customHeight="1" spans="1:19">
      <c r="A43" s="197" t="e">
        <f>#REF!&amp;#REF!</f>
        <v>#REF!</v>
      </c>
      <c r="B43" s="126"/>
      <c r="C43" s="126"/>
      <c r="D43" s="126"/>
      <c r="E43" s="126"/>
      <c r="F43" s="126"/>
      <c r="G43" s="126"/>
      <c r="H43" s="126"/>
      <c r="I43" s="126"/>
      <c r="J43" s="126"/>
      <c r="K43" s="126"/>
      <c r="L43" s="126"/>
      <c r="M43" s="126"/>
      <c r="N43" s="126"/>
      <c r="O43" s="126" t="e">
        <f>"评估人员："&amp;#REF!</f>
        <v>#REF!</v>
      </c>
      <c r="P43" s="126"/>
      <c r="Q43" s="126"/>
      <c r="R43" s="210"/>
      <c r="S43" s="126"/>
    </row>
    <row r="44" customHeight="1" spans="1:19">
      <c r="A44" s="197" t="e">
        <f>CONCATENATE(#REF!,#REF!,#REF!,#REF!,#REF!,#REF!,#REF!)</f>
        <v>#REF!</v>
      </c>
      <c r="B44" s="126"/>
      <c r="C44" s="126"/>
      <c r="D44" s="126"/>
      <c r="E44" s="126"/>
      <c r="F44" s="126"/>
      <c r="G44" s="126"/>
      <c r="H44" s="126"/>
      <c r="I44" s="126"/>
      <c r="J44" s="126"/>
      <c r="K44" s="126"/>
      <c r="L44" s="126"/>
      <c r="M44" s="126"/>
      <c r="N44" s="126"/>
      <c r="O44" s="126"/>
      <c r="P44" s="126"/>
      <c r="Q44" s="126"/>
      <c r="R44" s="210"/>
      <c r="S44" s="126"/>
    </row>
    <row r="46" customHeight="1" spans="17:17">
      <c r="Q46" s="22"/>
    </row>
  </sheetData>
  <mergeCells count="20">
    <mergeCell ref="A2:S2"/>
    <mergeCell ref="A3:S3"/>
    <mergeCell ref="K6:L6"/>
    <mergeCell ref="M6:N6"/>
    <mergeCell ref="O6:Q6"/>
    <mergeCell ref="A40:C40"/>
    <mergeCell ref="A41:C41"/>
    <mergeCell ref="A42:C42"/>
    <mergeCell ref="A6:A7"/>
    <mergeCell ref="B6:B7"/>
    <mergeCell ref="C6:C7"/>
    <mergeCell ref="D6:D7"/>
    <mergeCell ref="E6:E7"/>
    <mergeCell ref="F6:F7"/>
    <mergeCell ref="G6:G7"/>
    <mergeCell ref="H6:H7"/>
    <mergeCell ref="I6:I7"/>
    <mergeCell ref="J6:J7"/>
    <mergeCell ref="R6:R7"/>
    <mergeCell ref="S6:S7"/>
  </mergeCells>
  <hyperlinks>
    <hyperlink ref="A1" location="索引目录!E41" display="返回索引页"/>
    <hyperlink ref="B1" location="'4-6固定资产汇总'!B13" display="返回"/>
  </hyperlinks>
  <printOptions horizontalCentered="1"/>
  <pageMargins left="0.354330708661417" right="0.354330708661417" top="0.905511811023622" bottom="0.826771653543307" header="1.22047244094488" footer="0.511811023622047"/>
  <pageSetup paperSize="9" scale="82"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Q47"/>
  <sheetViews>
    <sheetView tabSelected="1" workbookViewId="0">
      <pane ySplit="5" topLeftCell="A6" activePane="bottomLeft" state="frozen"/>
      <selection/>
      <selection pane="bottomLeft" activeCell="P33" sqref="P33"/>
    </sheetView>
  </sheetViews>
  <sheetFormatPr defaultColWidth="9" defaultRowHeight="15.75" customHeight="1"/>
  <cols>
    <col min="1" max="1" width="3.875" style="126" customWidth="1"/>
    <col min="2" max="3" width="9.5" style="21" customWidth="1"/>
    <col min="4" max="4" width="16.25" style="21" customWidth="1"/>
    <col min="5" max="5" width="12.625" style="21" customWidth="1"/>
    <col min="6" max="6" width="7.5" style="21" customWidth="1"/>
    <col min="7" max="7" width="4.125" style="21" customWidth="1"/>
    <col min="8" max="8" width="9" style="21"/>
    <col min="9" max="9" width="7.625" style="21" customWidth="1"/>
    <col min="10" max="10" width="9.25" style="21" hidden="1" customWidth="1" outlineLevel="1"/>
    <col min="11" max="11" width="13.625" style="21" hidden="1" customWidth="1" outlineLevel="1"/>
    <col min="12" max="12" width="11.375" style="21" customWidth="1" collapsed="1"/>
    <col min="13" max="13" width="11" style="21" customWidth="1"/>
    <col min="14" max="14" width="10.875" style="21" customWidth="1"/>
    <col min="15" max="15" width="11.75" style="21" customWidth="1"/>
    <col min="16" max="16" width="7.75" style="21" customWidth="1"/>
    <col min="17" max="17" width="6" style="21" customWidth="1"/>
    <col min="18" max="16384" width="9" style="21"/>
  </cols>
  <sheetData>
    <row r="1" hidden="1" spans="1:17">
      <c r="A1" s="185" t="s">
        <v>207</v>
      </c>
      <c r="B1" s="59" t="s">
        <v>479</v>
      </c>
      <c r="C1" s="60"/>
      <c r="D1" s="60"/>
      <c r="E1" s="60"/>
      <c r="F1" s="60"/>
      <c r="G1" s="60"/>
      <c r="H1" s="60"/>
      <c r="I1" s="60"/>
      <c r="J1" s="60"/>
      <c r="K1" s="60"/>
      <c r="L1" s="60"/>
      <c r="M1" s="60"/>
      <c r="N1" s="60"/>
      <c r="O1" s="60"/>
      <c r="P1" s="60"/>
      <c r="Q1" s="60"/>
    </row>
    <row r="2" s="56" customFormat="1" ht="30" customHeight="1" spans="1:17">
      <c r="A2" s="61" t="s">
        <v>859</v>
      </c>
      <c r="B2" s="62"/>
      <c r="C2" s="62"/>
      <c r="D2" s="62"/>
      <c r="E2" s="62"/>
      <c r="F2" s="62"/>
      <c r="G2" s="62"/>
      <c r="H2" s="62"/>
      <c r="I2" s="62"/>
      <c r="J2" s="62"/>
      <c r="K2" s="62"/>
      <c r="L2" s="62"/>
      <c r="M2" s="62"/>
      <c r="N2" s="62"/>
      <c r="O2" s="62"/>
      <c r="P2" s="62"/>
      <c r="Q2" s="62"/>
    </row>
    <row r="3" customHeight="1" spans="1:17">
      <c r="A3" s="191"/>
      <c r="Q3" s="67" t="s">
        <v>236</v>
      </c>
    </row>
    <row r="4" s="57" customFormat="1" customHeight="1" spans="1:15">
      <c r="A4" s="192" t="s">
        <v>312</v>
      </c>
      <c r="B4" s="215" t="s">
        <v>860</v>
      </c>
      <c r="C4" s="215" t="s">
        <v>855</v>
      </c>
      <c r="D4" s="215" t="s">
        <v>695</v>
      </c>
      <c r="E4" s="215" t="s">
        <v>856</v>
      </c>
      <c r="F4" s="215" t="s">
        <v>668</v>
      </c>
      <c r="G4" s="215" t="s">
        <v>669</v>
      </c>
      <c r="H4" s="215" t="s">
        <v>857</v>
      </c>
      <c r="I4" s="215" t="s">
        <v>702</v>
      </c>
      <c r="J4" s="68" t="s">
        <v>483</v>
      </c>
      <c r="K4" s="86"/>
      <c r="L4" s="68" t="s">
        <v>484</v>
      </c>
      <c r="M4" s="71"/>
      <c r="N4" s="71"/>
      <c r="O4" s="215" t="s">
        <v>340</v>
      </c>
    </row>
    <row r="5" s="57" customFormat="1" customHeight="1" spans="1:15">
      <c r="A5" s="129"/>
      <c r="B5" s="71"/>
      <c r="C5" s="71"/>
      <c r="D5" s="71"/>
      <c r="E5" s="71"/>
      <c r="F5" s="71"/>
      <c r="G5" s="71"/>
      <c r="H5" s="71"/>
      <c r="I5" s="71"/>
      <c r="J5" s="68" t="s">
        <v>775</v>
      </c>
      <c r="K5" s="69" t="s">
        <v>776</v>
      </c>
      <c r="L5" s="68" t="s">
        <v>775</v>
      </c>
      <c r="M5" s="68" t="s">
        <v>706</v>
      </c>
      <c r="N5" s="68" t="s">
        <v>776</v>
      </c>
      <c r="O5" s="71"/>
    </row>
    <row r="6" customHeight="1" spans="1:15">
      <c r="A6" s="129">
        <v>1</v>
      </c>
      <c r="B6" s="72" t="s">
        <v>861</v>
      </c>
      <c r="C6" s="127" t="s">
        <v>862</v>
      </c>
      <c r="D6" s="127" t="s">
        <v>863</v>
      </c>
      <c r="E6" s="127" t="s">
        <v>864</v>
      </c>
      <c r="F6" s="68" t="s">
        <v>865</v>
      </c>
      <c r="G6" s="71">
        <v>1</v>
      </c>
      <c r="H6" s="282" t="s">
        <v>866</v>
      </c>
      <c r="I6" s="282" t="s">
        <v>866</v>
      </c>
      <c r="J6" s="286"/>
      <c r="K6" s="287"/>
      <c r="L6" s="288">
        <v>1500</v>
      </c>
      <c r="M6" s="289">
        <v>13</v>
      </c>
      <c r="N6" s="133">
        <f>ROUND(M6*L6/100,0)</f>
        <v>195</v>
      </c>
      <c r="O6" s="290"/>
    </row>
    <row r="7" customHeight="1" spans="1:15">
      <c r="A7" s="129">
        <v>2</v>
      </c>
      <c r="B7" s="72" t="s">
        <v>867</v>
      </c>
      <c r="C7" s="127" t="s">
        <v>868</v>
      </c>
      <c r="D7" s="127" t="s">
        <v>869</v>
      </c>
      <c r="E7" s="283" t="s">
        <v>870</v>
      </c>
      <c r="F7" s="68" t="s">
        <v>865</v>
      </c>
      <c r="G7" s="71">
        <v>1</v>
      </c>
      <c r="H7" s="282" t="s">
        <v>866</v>
      </c>
      <c r="I7" s="282" t="s">
        <v>866</v>
      </c>
      <c r="J7" s="286"/>
      <c r="K7" s="287"/>
      <c r="L7" s="288">
        <v>3160</v>
      </c>
      <c r="M7" s="289">
        <v>13</v>
      </c>
      <c r="N7" s="133">
        <f t="shared" ref="N7:N42" si="0">ROUND(M7*L7/100,0)</f>
        <v>411</v>
      </c>
      <c r="O7" s="290"/>
    </row>
    <row r="8" customHeight="1" spans="1:15">
      <c r="A8" s="129">
        <v>3</v>
      </c>
      <c r="B8" s="72" t="s">
        <v>871</v>
      </c>
      <c r="C8" s="127" t="s">
        <v>868</v>
      </c>
      <c r="D8" s="127" t="s">
        <v>872</v>
      </c>
      <c r="E8" s="283" t="s">
        <v>870</v>
      </c>
      <c r="F8" s="68" t="s">
        <v>865</v>
      </c>
      <c r="G8" s="71">
        <v>1</v>
      </c>
      <c r="H8" s="282" t="s">
        <v>866</v>
      </c>
      <c r="I8" s="282" t="s">
        <v>866</v>
      </c>
      <c r="J8" s="286"/>
      <c r="K8" s="287"/>
      <c r="L8" s="288">
        <v>2780</v>
      </c>
      <c r="M8" s="289">
        <v>13</v>
      </c>
      <c r="N8" s="133">
        <f t="shared" si="0"/>
        <v>361</v>
      </c>
      <c r="O8" s="290"/>
    </row>
    <row r="9" customHeight="1" spans="1:15">
      <c r="A9" s="129">
        <v>4</v>
      </c>
      <c r="B9" s="72" t="s">
        <v>873</v>
      </c>
      <c r="C9" s="127" t="s">
        <v>874</v>
      </c>
      <c r="D9" s="127" t="s">
        <v>875</v>
      </c>
      <c r="E9" s="283" t="s">
        <v>876</v>
      </c>
      <c r="F9" s="68" t="s">
        <v>865</v>
      </c>
      <c r="G9" s="71">
        <v>1</v>
      </c>
      <c r="H9" s="282" t="s">
        <v>866</v>
      </c>
      <c r="I9" s="282" t="s">
        <v>866</v>
      </c>
      <c r="J9" s="286"/>
      <c r="K9" s="287"/>
      <c r="L9" s="288">
        <v>1800</v>
      </c>
      <c r="M9" s="289">
        <v>13</v>
      </c>
      <c r="N9" s="133">
        <f t="shared" si="0"/>
        <v>234</v>
      </c>
      <c r="O9" s="290"/>
    </row>
    <row r="10" customHeight="1" spans="1:15">
      <c r="A10" s="129">
        <v>5</v>
      </c>
      <c r="B10" s="72" t="s">
        <v>877</v>
      </c>
      <c r="C10" s="127" t="s">
        <v>868</v>
      </c>
      <c r="D10" s="127" t="s">
        <v>872</v>
      </c>
      <c r="E10" s="283" t="s">
        <v>870</v>
      </c>
      <c r="F10" s="68" t="s">
        <v>865</v>
      </c>
      <c r="G10" s="71">
        <v>1</v>
      </c>
      <c r="H10" s="282" t="s">
        <v>866</v>
      </c>
      <c r="I10" s="282" t="s">
        <v>866</v>
      </c>
      <c r="J10" s="286"/>
      <c r="K10" s="287"/>
      <c r="L10" s="288">
        <v>2780</v>
      </c>
      <c r="M10" s="289">
        <v>13</v>
      </c>
      <c r="N10" s="133">
        <f t="shared" si="0"/>
        <v>361</v>
      </c>
      <c r="O10" s="290"/>
    </row>
    <row r="11" customHeight="1" spans="1:15">
      <c r="A11" s="129">
        <v>6</v>
      </c>
      <c r="B11" s="72" t="s">
        <v>878</v>
      </c>
      <c r="C11" s="127" t="s">
        <v>879</v>
      </c>
      <c r="D11" s="127" t="s">
        <v>880</v>
      </c>
      <c r="E11" s="283"/>
      <c r="F11" s="68" t="s">
        <v>881</v>
      </c>
      <c r="G11" s="71">
        <v>2</v>
      </c>
      <c r="H11" s="282" t="s">
        <v>866</v>
      </c>
      <c r="I11" s="282" t="s">
        <v>866</v>
      </c>
      <c r="J11" s="286"/>
      <c r="K11" s="287"/>
      <c r="L11" s="288">
        <v>3020</v>
      </c>
      <c r="M11" s="289">
        <v>10</v>
      </c>
      <c r="N11" s="133">
        <f t="shared" si="0"/>
        <v>302</v>
      </c>
      <c r="O11" s="290"/>
    </row>
    <row r="12" customHeight="1" spans="1:15">
      <c r="A12" s="129">
        <v>7</v>
      </c>
      <c r="B12" s="72" t="s">
        <v>882</v>
      </c>
      <c r="C12" s="127" t="s">
        <v>883</v>
      </c>
      <c r="D12" s="127" t="s">
        <v>884</v>
      </c>
      <c r="E12" s="283"/>
      <c r="F12" s="68" t="s">
        <v>881</v>
      </c>
      <c r="G12" s="71">
        <v>7</v>
      </c>
      <c r="H12" s="282" t="s">
        <v>866</v>
      </c>
      <c r="I12" s="282" t="s">
        <v>866</v>
      </c>
      <c r="J12" s="286"/>
      <c r="K12" s="287"/>
      <c r="L12" s="288">
        <v>2590</v>
      </c>
      <c r="M12" s="289">
        <v>10</v>
      </c>
      <c r="N12" s="133">
        <f t="shared" si="0"/>
        <v>259</v>
      </c>
      <c r="O12" s="290"/>
    </row>
    <row r="13" customHeight="1" spans="1:15">
      <c r="A13" s="129">
        <v>8</v>
      </c>
      <c r="B13" s="72" t="s">
        <v>885</v>
      </c>
      <c r="C13" s="127" t="s">
        <v>886</v>
      </c>
      <c r="D13" s="127" t="s">
        <v>887</v>
      </c>
      <c r="E13" s="283"/>
      <c r="F13" s="68" t="s">
        <v>881</v>
      </c>
      <c r="G13" s="71">
        <v>5</v>
      </c>
      <c r="H13" s="282" t="s">
        <v>866</v>
      </c>
      <c r="I13" s="282" t="s">
        <v>866</v>
      </c>
      <c r="J13" s="286"/>
      <c r="K13" s="287"/>
      <c r="L13" s="288">
        <v>6500</v>
      </c>
      <c r="M13" s="289">
        <v>10</v>
      </c>
      <c r="N13" s="133">
        <f t="shared" si="0"/>
        <v>650</v>
      </c>
      <c r="O13" s="290"/>
    </row>
    <row r="14" customHeight="1" spans="1:15">
      <c r="A14" s="129">
        <v>9</v>
      </c>
      <c r="B14" s="72" t="s">
        <v>888</v>
      </c>
      <c r="C14" s="127" t="s">
        <v>889</v>
      </c>
      <c r="D14" s="127" t="s">
        <v>890</v>
      </c>
      <c r="E14" s="283"/>
      <c r="F14" s="68" t="s">
        <v>881</v>
      </c>
      <c r="G14" s="71">
        <v>4</v>
      </c>
      <c r="H14" s="282" t="s">
        <v>866</v>
      </c>
      <c r="I14" s="282" t="s">
        <v>866</v>
      </c>
      <c r="J14" s="286"/>
      <c r="K14" s="287"/>
      <c r="L14" s="288">
        <v>3240</v>
      </c>
      <c r="M14" s="289">
        <v>10</v>
      </c>
      <c r="N14" s="133">
        <f t="shared" si="0"/>
        <v>324</v>
      </c>
      <c r="O14" s="290"/>
    </row>
    <row r="15" customHeight="1" spans="1:15">
      <c r="A15" s="129">
        <v>10</v>
      </c>
      <c r="B15" s="72" t="s">
        <v>891</v>
      </c>
      <c r="C15" s="127" t="s">
        <v>892</v>
      </c>
      <c r="D15" s="127" t="s">
        <v>893</v>
      </c>
      <c r="E15" s="283"/>
      <c r="F15" s="68" t="s">
        <v>894</v>
      </c>
      <c r="G15" s="71">
        <v>1</v>
      </c>
      <c r="H15" s="282" t="s">
        <v>866</v>
      </c>
      <c r="I15" s="282" t="s">
        <v>866</v>
      </c>
      <c r="J15" s="286"/>
      <c r="K15" s="287"/>
      <c r="L15" s="288">
        <v>650</v>
      </c>
      <c r="M15" s="289">
        <v>10</v>
      </c>
      <c r="N15" s="133">
        <f t="shared" si="0"/>
        <v>65</v>
      </c>
      <c r="O15" s="290"/>
    </row>
    <row r="16" customHeight="1" spans="1:15">
      <c r="A16" s="129">
        <v>11</v>
      </c>
      <c r="B16" s="72" t="s">
        <v>895</v>
      </c>
      <c r="C16" s="127" t="s">
        <v>896</v>
      </c>
      <c r="D16" s="127" t="s">
        <v>897</v>
      </c>
      <c r="E16" s="283"/>
      <c r="F16" s="68" t="s">
        <v>881</v>
      </c>
      <c r="G16" s="71">
        <v>4</v>
      </c>
      <c r="H16" s="282" t="s">
        <v>866</v>
      </c>
      <c r="I16" s="282" t="s">
        <v>866</v>
      </c>
      <c r="J16" s="286"/>
      <c r="K16" s="287"/>
      <c r="L16" s="288">
        <v>5400</v>
      </c>
      <c r="M16" s="289">
        <v>10</v>
      </c>
      <c r="N16" s="133">
        <f t="shared" si="0"/>
        <v>540</v>
      </c>
      <c r="O16" s="290"/>
    </row>
    <row r="17" customHeight="1" spans="1:15">
      <c r="A17" s="129">
        <v>12</v>
      </c>
      <c r="B17" s="72" t="s">
        <v>898</v>
      </c>
      <c r="C17" s="127" t="s">
        <v>899</v>
      </c>
      <c r="D17" s="127" t="s">
        <v>900</v>
      </c>
      <c r="E17" s="283"/>
      <c r="F17" s="68" t="s">
        <v>894</v>
      </c>
      <c r="G17" s="71">
        <v>10</v>
      </c>
      <c r="H17" s="282" t="s">
        <v>866</v>
      </c>
      <c r="I17" s="282" t="s">
        <v>866</v>
      </c>
      <c r="J17" s="286"/>
      <c r="K17" s="287"/>
      <c r="L17" s="288">
        <v>5200</v>
      </c>
      <c r="M17" s="289">
        <v>10</v>
      </c>
      <c r="N17" s="133">
        <f t="shared" si="0"/>
        <v>520</v>
      </c>
      <c r="O17" s="290"/>
    </row>
    <row r="18" customHeight="1" spans="1:15">
      <c r="A18" s="129">
        <v>13</v>
      </c>
      <c r="B18" s="72" t="s">
        <v>901</v>
      </c>
      <c r="C18" s="127" t="s">
        <v>902</v>
      </c>
      <c r="D18" s="127" t="s">
        <v>903</v>
      </c>
      <c r="E18" s="283"/>
      <c r="F18" s="68" t="s">
        <v>881</v>
      </c>
      <c r="G18" s="71">
        <v>2</v>
      </c>
      <c r="H18" s="282" t="s">
        <v>866</v>
      </c>
      <c r="I18" s="282" t="s">
        <v>866</v>
      </c>
      <c r="J18" s="286"/>
      <c r="K18" s="287"/>
      <c r="L18" s="288">
        <v>2360</v>
      </c>
      <c r="M18" s="289">
        <v>10</v>
      </c>
      <c r="N18" s="133">
        <f t="shared" si="0"/>
        <v>236</v>
      </c>
      <c r="O18" s="290"/>
    </row>
    <row r="19" customHeight="1" spans="1:15">
      <c r="A19" s="129">
        <v>14</v>
      </c>
      <c r="B19" s="72" t="s">
        <v>904</v>
      </c>
      <c r="C19" s="127" t="s">
        <v>902</v>
      </c>
      <c r="D19" s="127" t="s">
        <v>905</v>
      </c>
      <c r="E19" s="283"/>
      <c r="F19" s="68" t="s">
        <v>881</v>
      </c>
      <c r="G19" s="71">
        <v>1</v>
      </c>
      <c r="H19" s="282" t="s">
        <v>866</v>
      </c>
      <c r="I19" s="282" t="s">
        <v>866</v>
      </c>
      <c r="J19" s="286"/>
      <c r="K19" s="287"/>
      <c r="L19" s="288">
        <v>980</v>
      </c>
      <c r="M19" s="289">
        <v>10</v>
      </c>
      <c r="N19" s="133">
        <f t="shared" si="0"/>
        <v>98</v>
      </c>
      <c r="O19" s="290"/>
    </row>
    <row r="20" customHeight="1" spans="1:15">
      <c r="A20" s="129">
        <v>15</v>
      </c>
      <c r="B20" s="72" t="s">
        <v>906</v>
      </c>
      <c r="C20" s="127" t="s">
        <v>879</v>
      </c>
      <c r="D20" s="127" t="s">
        <v>880</v>
      </c>
      <c r="E20" s="283"/>
      <c r="F20" s="68" t="s">
        <v>881</v>
      </c>
      <c r="G20" s="71">
        <v>1</v>
      </c>
      <c r="H20" s="282" t="s">
        <v>866</v>
      </c>
      <c r="I20" s="282" t="s">
        <v>866</v>
      </c>
      <c r="J20" s="286"/>
      <c r="K20" s="287"/>
      <c r="L20" s="288">
        <v>1510</v>
      </c>
      <c r="M20" s="289">
        <v>10</v>
      </c>
      <c r="N20" s="133">
        <f t="shared" si="0"/>
        <v>151</v>
      </c>
      <c r="O20" s="290"/>
    </row>
    <row r="21" customHeight="1" spans="1:15">
      <c r="A21" s="129">
        <v>16</v>
      </c>
      <c r="B21" s="72" t="s">
        <v>907</v>
      </c>
      <c r="C21" s="127" t="s">
        <v>908</v>
      </c>
      <c r="D21" s="127" t="s">
        <v>909</v>
      </c>
      <c r="E21" s="283"/>
      <c r="F21" s="68" t="s">
        <v>881</v>
      </c>
      <c r="G21" s="71">
        <v>2</v>
      </c>
      <c r="H21" s="282" t="s">
        <v>866</v>
      </c>
      <c r="I21" s="282" t="s">
        <v>866</v>
      </c>
      <c r="J21" s="286"/>
      <c r="K21" s="287"/>
      <c r="L21" s="288">
        <v>1860</v>
      </c>
      <c r="M21" s="289">
        <v>10</v>
      </c>
      <c r="N21" s="133">
        <f t="shared" si="0"/>
        <v>186</v>
      </c>
      <c r="O21" s="290"/>
    </row>
    <row r="22" customHeight="1" spans="1:15">
      <c r="A22" s="129">
        <v>17</v>
      </c>
      <c r="B22" s="72" t="s">
        <v>910</v>
      </c>
      <c r="C22" s="127" t="s">
        <v>883</v>
      </c>
      <c r="D22" s="127" t="s">
        <v>911</v>
      </c>
      <c r="E22" s="283"/>
      <c r="F22" s="68" t="s">
        <v>881</v>
      </c>
      <c r="G22" s="71">
        <v>7</v>
      </c>
      <c r="H22" s="282" t="s">
        <v>866</v>
      </c>
      <c r="I22" s="282" t="s">
        <v>866</v>
      </c>
      <c r="J22" s="286"/>
      <c r="K22" s="287"/>
      <c r="L22" s="288">
        <v>2590</v>
      </c>
      <c r="M22" s="289">
        <v>10</v>
      </c>
      <c r="N22" s="133">
        <f t="shared" si="0"/>
        <v>259</v>
      </c>
      <c r="O22" s="290"/>
    </row>
    <row r="23" customHeight="1" spans="1:15">
      <c r="A23" s="129">
        <v>18</v>
      </c>
      <c r="B23" s="72" t="s">
        <v>912</v>
      </c>
      <c r="C23" s="127" t="s">
        <v>886</v>
      </c>
      <c r="D23" s="127" t="s">
        <v>887</v>
      </c>
      <c r="E23" s="283"/>
      <c r="F23" s="68" t="s">
        <v>881</v>
      </c>
      <c r="G23" s="71">
        <v>7</v>
      </c>
      <c r="H23" s="282" t="s">
        <v>866</v>
      </c>
      <c r="I23" s="282" t="s">
        <v>866</v>
      </c>
      <c r="J23" s="286"/>
      <c r="K23" s="287"/>
      <c r="L23" s="288">
        <v>9100</v>
      </c>
      <c r="M23" s="289">
        <v>10</v>
      </c>
      <c r="N23" s="133">
        <f t="shared" si="0"/>
        <v>910</v>
      </c>
      <c r="O23" s="290"/>
    </row>
    <row r="24" customHeight="1" spans="1:15">
      <c r="A24" s="129">
        <v>19</v>
      </c>
      <c r="B24" s="72" t="s">
        <v>913</v>
      </c>
      <c r="C24" s="127" t="s">
        <v>889</v>
      </c>
      <c r="D24" s="127" t="s">
        <v>890</v>
      </c>
      <c r="E24" s="283"/>
      <c r="F24" s="68" t="s">
        <v>881</v>
      </c>
      <c r="G24" s="71">
        <v>5</v>
      </c>
      <c r="H24" s="282" t="s">
        <v>866</v>
      </c>
      <c r="I24" s="282" t="s">
        <v>866</v>
      </c>
      <c r="J24" s="286"/>
      <c r="K24" s="287"/>
      <c r="L24" s="288">
        <v>4050</v>
      </c>
      <c r="M24" s="289">
        <v>10</v>
      </c>
      <c r="N24" s="133">
        <f t="shared" si="0"/>
        <v>405</v>
      </c>
      <c r="O24" s="290"/>
    </row>
    <row r="25" customHeight="1" spans="1:15">
      <c r="A25" s="129">
        <v>20</v>
      </c>
      <c r="B25" s="72" t="s">
        <v>914</v>
      </c>
      <c r="C25" s="127" t="s">
        <v>915</v>
      </c>
      <c r="D25" s="284" t="s">
        <v>916</v>
      </c>
      <c r="E25" s="283"/>
      <c r="F25" s="68" t="s">
        <v>881</v>
      </c>
      <c r="G25" s="71">
        <v>1</v>
      </c>
      <c r="H25" s="282" t="s">
        <v>866</v>
      </c>
      <c r="I25" s="282" t="s">
        <v>866</v>
      </c>
      <c r="J25" s="286"/>
      <c r="K25" s="287"/>
      <c r="L25" s="288">
        <v>2500</v>
      </c>
      <c r="M25" s="289">
        <v>10</v>
      </c>
      <c r="N25" s="133">
        <f t="shared" si="0"/>
        <v>250</v>
      </c>
      <c r="O25" s="290"/>
    </row>
    <row r="26" customHeight="1" spans="1:15">
      <c r="A26" s="129">
        <v>21</v>
      </c>
      <c r="B26" s="72" t="s">
        <v>917</v>
      </c>
      <c r="C26" s="127" t="s">
        <v>915</v>
      </c>
      <c r="D26" s="284" t="s">
        <v>918</v>
      </c>
      <c r="E26" s="283"/>
      <c r="F26" s="68" t="s">
        <v>881</v>
      </c>
      <c r="G26" s="71">
        <v>2</v>
      </c>
      <c r="H26" s="282" t="s">
        <v>866</v>
      </c>
      <c r="I26" s="282" t="s">
        <v>866</v>
      </c>
      <c r="J26" s="286"/>
      <c r="K26" s="287"/>
      <c r="L26" s="288">
        <v>3300</v>
      </c>
      <c r="M26" s="289">
        <v>10</v>
      </c>
      <c r="N26" s="133">
        <f t="shared" si="0"/>
        <v>330</v>
      </c>
      <c r="O26" s="290"/>
    </row>
    <row r="27" customHeight="1" spans="1:15">
      <c r="A27" s="129">
        <v>22</v>
      </c>
      <c r="B27" s="72" t="s">
        <v>919</v>
      </c>
      <c r="C27" s="127" t="s">
        <v>920</v>
      </c>
      <c r="D27" s="127" t="s">
        <v>921</v>
      </c>
      <c r="E27" s="283"/>
      <c r="F27" s="68" t="s">
        <v>881</v>
      </c>
      <c r="G27" s="71">
        <v>1</v>
      </c>
      <c r="H27" s="282" t="s">
        <v>866</v>
      </c>
      <c r="I27" s="282" t="s">
        <v>866</v>
      </c>
      <c r="J27" s="286"/>
      <c r="K27" s="287"/>
      <c r="L27" s="288">
        <v>900</v>
      </c>
      <c r="M27" s="289">
        <v>10</v>
      </c>
      <c r="N27" s="133">
        <f t="shared" si="0"/>
        <v>90</v>
      </c>
      <c r="O27" s="290"/>
    </row>
    <row r="28" customHeight="1" spans="1:15">
      <c r="A28" s="129">
        <v>23</v>
      </c>
      <c r="B28" s="72" t="s">
        <v>922</v>
      </c>
      <c r="C28" s="127" t="s">
        <v>923</v>
      </c>
      <c r="D28" s="127" t="s">
        <v>924</v>
      </c>
      <c r="E28" s="283"/>
      <c r="F28" s="68" t="s">
        <v>881</v>
      </c>
      <c r="G28" s="71">
        <v>1</v>
      </c>
      <c r="H28" s="282" t="s">
        <v>866</v>
      </c>
      <c r="I28" s="282" t="s">
        <v>866</v>
      </c>
      <c r="J28" s="286"/>
      <c r="K28" s="287"/>
      <c r="L28" s="288">
        <v>670</v>
      </c>
      <c r="M28" s="289">
        <v>10</v>
      </c>
      <c r="N28" s="133">
        <f t="shared" si="0"/>
        <v>67</v>
      </c>
      <c r="O28" s="290"/>
    </row>
    <row r="29" customHeight="1" spans="1:15">
      <c r="A29" s="129">
        <v>24</v>
      </c>
      <c r="B29" s="72" t="s">
        <v>925</v>
      </c>
      <c r="C29" s="127" t="s">
        <v>926</v>
      </c>
      <c r="D29" s="127" t="s">
        <v>927</v>
      </c>
      <c r="E29" s="283"/>
      <c r="F29" s="68" t="s">
        <v>881</v>
      </c>
      <c r="G29" s="71">
        <v>1</v>
      </c>
      <c r="H29" s="282" t="s">
        <v>866</v>
      </c>
      <c r="I29" s="282" t="s">
        <v>866</v>
      </c>
      <c r="J29" s="286"/>
      <c r="K29" s="287"/>
      <c r="L29" s="288">
        <v>1500</v>
      </c>
      <c r="M29" s="289">
        <v>10</v>
      </c>
      <c r="N29" s="133">
        <f t="shared" si="0"/>
        <v>150</v>
      </c>
      <c r="O29" s="290"/>
    </row>
    <row r="30" customHeight="1" spans="1:15">
      <c r="A30" s="129">
        <v>25</v>
      </c>
      <c r="B30" s="72" t="s">
        <v>928</v>
      </c>
      <c r="C30" s="127" t="s">
        <v>929</v>
      </c>
      <c r="D30" s="127"/>
      <c r="E30" s="283"/>
      <c r="F30" s="68" t="s">
        <v>894</v>
      </c>
      <c r="G30" s="71">
        <v>4</v>
      </c>
      <c r="H30" s="282" t="s">
        <v>866</v>
      </c>
      <c r="I30" s="282" t="s">
        <v>866</v>
      </c>
      <c r="J30" s="286"/>
      <c r="K30" s="287"/>
      <c r="L30" s="288">
        <v>1040</v>
      </c>
      <c r="M30" s="289">
        <v>10</v>
      </c>
      <c r="N30" s="133">
        <f t="shared" si="0"/>
        <v>104</v>
      </c>
      <c r="O30" s="290"/>
    </row>
    <row r="31" customHeight="1" spans="1:15">
      <c r="A31" s="129">
        <v>26</v>
      </c>
      <c r="B31" s="72" t="s">
        <v>930</v>
      </c>
      <c r="C31" s="127" t="s">
        <v>902</v>
      </c>
      <c r="D31" s="127" t="s">
        <v>903</v>
      </c>
      <c r="E31" s="283"/>
      <c r="F31" s="68" t="s">
        <v>881</v>
      </c>
      <c r="G31" s="71">
        <v>1</v>
      </c>
      <c r="H31" s="282" t="s">
        <v>866</v>
      </c>
      <c r="I31" s="282" t="s">
        <v>866</v>
      </c>
      <c r="J31" s="286"/>
      <c r="K31" s="287"/>
      <c r="L31" s="288">
        <v>1180</v>
      </c>
      <c r="M31" s="289">
        <v>10</v>
      </c>
      <c r="N31" s="133">
        <f t="shared" si="0"/>
        <v>118</v>
      </c>
      <c r="O31" s="290"/>
    </row>
    <row r="32" customHeight="1" spans="1:15">
      <c r="A32" s="129">
        <v>27</v>
      </c>
      <c r="B32" s="72" t="s">
        <v>931</v>
      </c>
      <c r="C32" s="127" t="s">
        <v>902</v>
      </c>
      <c r="D32" s="127" t="s">
        <v>905</v>
      </c>
      <c r="E32" s="283"/>
      <c r="F32" s="68" t="s">
        <v>881</v>
      </c>
      <c r="G32" s="71">
        <v>1</v>
      </c>
      <c r="H32" s="282" t="s">
        <v>866</v>
      </c>
      <c r="I32" s="282" t="s">
        <v>866</v>
      </c>
      <c r="J32" s="286"/>
      <c r="K32" s="287"/>
      <c r="L32" s="288">
        <v>980</v>
      </c>
      <c r="M32" s="289">
        <v>10</v>
      </c>
      <c r="N32" s="133">
        <f t="shared" si="0"/>
        <v>98</v>
      </c>
      <c r="O32" s="290"/>
    </row>
    <row r="33" customHeight="1" spans="1:15">
      <c r="A33" s="129">
        <v>28</v>
      </c>
      <c r="B33" s="72" t="s">
        <v>932</v>
      </c>
      <c r="C33" s="127" t="s">
        <v>933</v>
      </c>
      <c r="D33" s="127" t="s">
        <v>934</v>
      </c>
      <c r="E33" s="283" t="s">
        <v>935</v>
      </c>
      <c r="F33" s="68" t="s">
        <v>865</v>
      </c>
      <c r="G33" s="71">
        <v>1</v>
      </c>
      <c r="H33" s="282" t="s">
        <v>936</v>
      </c>
      <c r="I33" s="282" t="s">
        <v>936</v>
      </c>
      <c r="J33" s="286"/>
      <c r="K33" s="287"/>
      <c r="L33" s="288">
        <v>1970</v>
      </c>
      <c r="M33" s="289">
        <v>13</v>
      </c>
      <c r="N33" s="133">
        <f t="shared" si="0"/>
        <v>256</v>
      </c>
      <c r="O33" s="290"/>
    </row>
    <row r="34" customHeight="1" spans="1:15">
      <c r="A34" s="129">
        <v>29</v>
      </c>
      <c r="B34" s="72" t="s">
        <v>937</v>
      </c>
      <c r="C34" s="127" t="s">
        <v>933</v>
      </c>
      <c r="D34" s="127" t="s">
        <v>934</v>
      </c>
      <c r="E34" s="283" t="s">
        <v>935</v>
      </c>
      <c r="F34" s="68" t="s">
        <v>865</v>
      </c>
      <c r="G34" s="71">
        <v>1</v>
      </c>
      <c r="H34" s="282" t="s">
        <v>936</v>
      </c>
      <c r="I34" s="282" t="s">
        <v>936</v>
      </c>
      <c r="J34" s="286"/>
      <c r="K34" s="287"/>
      <c r="L34" s="288">
        <v>1970</v>
      </c>
      <c r="M34" s="289">
        <v>13</v>
      </c>
      <c r="N34" s="133">
        <f t="shared" si="0"/>
        <v>256</v>
      </c>
      <c r="O34" s="290"/>
    </row>
    <row r="35" customHeight="1" spans="1:15">
      <c r="A35" s="129">
        <v>30</v>
      </c>
      <c r="B35" s="72" t="s">
        <v>938</v>
      </c>
      <c r="C35" s="127" t="s">
        <v>933</v>
      </c>
      <c r="D35" s="127" t="s">
        <v>934</v>
      </c>
      <c r="E35" s="283" t="s">
        <v>935</v>
      </c>
      <c r="F35" s="68" t="s">
        <v>865</v>
      </c>
      <c r="G35" s="71">
        <v>1</v>
      </c>
      <c r="H35" s="282" t="s">
        <v>936</v>
      </c>
      <c r="I35" s="282" t="s">
        <v>936</v>
      </c>
      <c r="J35" s="286"/>
      <c r="K35" s="287"/>
      <c r="L35" s="288">
        <v>1970</v>
      </c>
      <c r="M35" s="289">
        <v>13</v>
      </c>
      <c r="N35" s="133">
        <f t="shared" si="0"/>
        <v>256</v>
      </c>
      <c r="O35" s="290"/>
    </row>
    <row r="36" customHeight="1" spans="1:15">
      <c r="A36" s="129">
        <v>31</v>
      </c>
      <c r="B36" s="72" t="s">
        <v>939</v>
      </c>
      <c r="C36" s="127" t="s">
        <v>933</v>
      </c>
      <c r="D36" s="127" t="s">
        <v>934</v>
      </c>
      <c r="E36" s="283" t="s">
        <v>935</v>
      </c>
      <c r="F36" s="68" t="s">
        <v>865</v>
      </c>
      <c r="G36" s="71">
        <v>1</v>
      </c>
      <c r="H36" s="282" t="s">
        <v>936</v>
      </c>
      <c r="I36" s="282" t="s">
        <v>936</v>
      </c>
      <c r="J36" s="286"/>
      <c r="K36" s="287"/>
      <c r="L36" s="288">
        <v>1970</v>
      </c>
      <c r="M36" s="289">
        <v>13</v>
      </c>
      <c r="N36" s="133">
        <f t="shared" si="0"/>
        <v>256</v>
      </c>
      <c r="O36" s="290"/>
    </row>
    <row r="37" customHeight="1" spans="1:15">
      <c r="A37" s="129">
        <v>32</v>
      </c>
      <c r="B37" s="72" t="s">
        <v>940</v>
      </c>
      <c r="C37" s="127" t="s">
        <v>933</v>
      </c>
      <c r="D37" s="127" t="s">
        <v>934</v>
      </c>
      <c r="E37" s="283" t="s">
        <v>935</v>
      </c>
      <c r="F37" s="68" t="s">
        <v>865</v>
      </c>
      <c r="G37" s="71">
        <v>1</v>
      </c>
      <c r="H37" s="282" t="s">
        <v>936</v>
      </c>
      <c r="I37" s="282" t="s">
        <v>936</v>
      </c>
      <c r="J37" s="286"/>
      <c r="K37" s="287"/>
      <c r="L37" s="288">
        <v>1970</v>
      </c>
      <c r="M37" s="289">
        <v>13</v>
      </c>
      <c r="N37" s="133">
        <f t="shared" si="0"/>
        <v>256</v>
      </c>
      <c r="O37" s="290"/>
    </row>
    <row r="38" customHeight="1" spans="1:15">
      <c r="A38" s="129">
        <v>33</v>
      </c>
      <c r="B38" s="72" t="s">
        <v>941</v>
      </c>
      <c r="C38" s="127" t="s">
        <v>933</v>
      </c>
      <c r="D38" s="127" t="s">
        <v>934</v>
      </c>
      <c r="E38" s="283" t="s">
        <v>935</v>
      </c>
      <c r="F38" s="68" t="s">
        <v>865</v>
      </c>
      <c r="G38" s="71">
        <v>1</v>
      </c>
      <c r="H38" s="282" t="s">
        <v>936</v>
      </c>
      <c r="I38" s="282" t="s">
        <v>936</v>
      </c>
      <c r="J38" s="286"/>
      <c r="K38" s="287"/>
      <c r="L38" s="288">
        <v>1970</v>
      </c>
      <c r="M38" s="289">
        <v>13</v>
      </c>
      <c r="N38" s="133">
        <f t="shared" si="0"/>
        <v>256</v>
      </c>
      <c r="O38" s="290"/>
    </row>
    <row r="39" customHeight="1" spans="1:15">
      <c r="A39" s="129">
        <v>34</v>
      </c>
      <c r="B39" s="72" t="s">
        <v>942</v>
      </c>
      <c r="C39" s="127" t="s">
        <v>933</v>
      </c>
      <c r="D39" s="127" t="s">
        <v>934</v>
      </c>
      <c r="E39" s="283" t="s">
        <v>935</v>
      </c>
      <c r="F39" s="68" t="s">
        <v>865</v>
      </c>
      <c r="G39" s="71">
        <v>1</v>
      </c>
      <c r="H39" s="282" t="s">
        <v>936</v>
      </c>
      <c r="I39" s="282" t="s">
        <v>936</v>
      </c>
      <c r="J39" s="286"/>
      <c r="K39" s="287"/>
      <c r="L39" s="288">
        <v>1970</v>
      </c>
      <c r="M39" s="289">
        <v>13</v>
      </c>
      <c r="N39" s="133">
        <f t="shared" si="0"/>
        <v>256</v>
      </c>
      <c r="O39" s="290"/>
    </row>
    <row r="40" customHeight="1" spans="1:15">
      <c r="A40" s="129">
        <v>35</v>
      </c>
      <c r="B40" s="72" t="s">
        <v>943</v>
      </c>
      <c r="C40" s="127" t="s">
        <v>944</v>
      </c>
      <c r="D40" s="127" t="s">
        <v>945</v>
      </c>
      <c r="E40" s="283" t="s">
        <v>946</v>
      </c>
      <c r="F40" s="68" t="s">
        <v>865</v>
      </c>
      <c r="G40" s="71">
        <v>1</v>
      </c>
      <c r="H40" s="282" t="s">
        <v>936</v>
      </c>
      <c r="I40" s="282" t="s">
        <v>936</v>
      </c>
      <c r="J40" s="286"/>
      <c r="K40" s="287"/>
      <c r="L40" s="288">
        <v>1600</v>
      </c>
      <c r="M40" s="289">
        <v>13</v>
      </c>
      <c r="N40" s="133">
        <f t="shared" si="0"/>
        <v>208</v>
      </c>
      <c r="O40" s="290"/>
    </row>
    <row r="41" customHeight="1" spans="1:15">
      <c r="A41" s="129">
        <v>36</v>
      </c>
      <c r="B41" s="72" t="s">
        <v>947</v>
      </c>
      <c r="C41" s="127" t="s">
        <v>948</v>
      </c>
      <c r="D41" s="127" t="s">
        <v>949</v>
      </c>
      <c r="E41" s="283" t="s">
        <v>950</v>
      </c>
      <c r="F41" s="68" t="s">
        <v>865</v>
      </c>
      <c r="G41" s="71">
        <v>1</v>
      </c>
      <c r="H41" s="282" t="s">
        <v>951</v>
      </c>
      <c r="I41" s="282" t="s">
        <v>951</v>
      </c>
      <c r="J41" s="286"/>
      <c r="K41" s="287"/>
      <c r="L41" s="288">
        <v>5700</v>
      </c>
      <c r="M41" s="289">
        <v>21</v>
      </c>
      <c r="N41" s="133">
        <f t="shared" si="0"/>
        <v>1197</v>
      </c>
      <c r="O41" s="290"/>
    </row>
    <row r="42" customHeight="1" spans="1:15">
      <c r="A42" s="129">
        <v>37</v>
      </c>
      <c r="B42" s="72" t="s">
        <v>952</v>
      </c>
      <c r="C42" s="127" t="s">
        <v>953</v>
      </c>
      <c r="D42" s="127"/>
      <c r="E42" s="285"/>
      <c r="F42" s="68" t="s">
        <v>865</v>
      </c>
      <c r="G42" s="71">
        <v>1</v>
      </c>
      <c r="H42" s="282">
        <v>42064</v>
      </c>
      <c r="I42" s="282">
        <v>42064</v>
      </c>
      <c r="J42" s="286">
        <v>42064</v>
      </c>
      <c r="K42" s="287"/>
      <c r="L42" s="291">
        <v>1840</v>
      </c>
      <c r="M42" s="289">
        <v>40</v>
      </c>
      <c r="N42" s="133">
        <f t="shared" si="0"/>
        <v>736</v>
      </c>
      <c r="O42" s="292"/>
    </row>
    <row r="43" customHeight="1" spans="1:15">
      <c r="A43" s="251" t="s">
        <v>954</v>
      </c>
      <c r="B43" s="252"/>
      <c r="C43" s="78"/>
      <c r="D43" s="35"/>
      <c r="E43" s="72"/>
      <c r="F43" s="71"/>
      <c r="G43" s="71"/>
      <c r="H43" s="282"/>
      <c r="I43" s="282"/>
      <c r="J43" s="293">
        <f>SUM(J6:J42)</f>
        <v>42064</v>
      </c>
      <c r="K43" s="287">
        <f>SUM(K6:K42)</f>
        <v>0</v>
      </c>
      <c r="L43" s="286">
        <f>SUM(L6:L42)</f>
        <v>96070</v>
      </c>
      <c r="M43" s="286"/>
      <c r="N43" s="286">
        <f>SUM(N6:N42)</f>
        <v>11607</v>
      </c>
      <c r="O43" s="72"/>
    </row>
    <row r="44" customHeight="1" spans="1:15">
      <c r="A44" s="77" t="s">
        <v>955</v>
      </c>
      <c r="B44" s="252"/>
      <c r="C44" s="78"/>
      <c r="D44" s="35"/>
      <c r="E44" s="72"/>
      <c r="F44" s="71"/>
      <c r="G44" s="71"/>
      <c r="H44" s="282"/>
      <c r="I44" s="282"/>
      <c r="J44" s="286"/>
      <c r="K44" s="287"/>
      <c r="L44" s="286"/>
      <c r="M44" s="294"/>
      <c r="N44" s="286"/>
      <c r="O44" s="72"/>
    </row>
    <row r="45" customHeight="1" spans="1:15">
      <c r="A45" s="77" t="s">
        <v>632</v>
      </c>
      <c r="B45" s="230"/>
      <c r="C45" s="88"/>
      <c r="D45" s="72"/>
      <c r="E45" s="72"/>
      <c r="F45" s="71"/>
      <c r="G45" s="71"/>
      <c r="H45" s="282"/>
      <c r="I45" s="282"/>
      <c r="J45" s="76">
        <f>J43-J44</f>
        <v>42064</v>
      </c>
      <c r="K45" s="74">
        <f>K43-K44</f>
        <v>0</v>
      </c>
      <c r="L45" s="75">
        <f>L43-L44</f>
        <v>96070</v>
      </c>
      <c r="M45" s="75"/>
      <c r="N45" s="75">
        <f>N43-N44</f>
        <v>11607</v>
      </c>
      <c r="O45" s="72"/>
    </row>
    <row r="46" customHeight="1" spans="1:1">
      <c r="A46" s="197"/>
    </row>
    <row r="47" customHeight="1" spans="1:1">
      <c r="A47" s="197"/>
    </row>
  </sheetData>
  <mergeCells count="16">
    <mergeCell ref="A2:Q2"/>
    <mergeCell ref="J4:K4"/>
    <mergeCell ref="L4:N4"/>
    <mergeCell ref="A43:C43"/>
    <mergeCell ref="A44:C44"/>
    <mergeCell ref="A45:C45"/>
    <mergeCell ref="A4:A5"/>
    <mergeCell ref="B4:B5"/>
    <mergeCell ref="C4:C5"/>
    <mergeCell ref="D4:D5"/>
    <mergeCell ref="E4:E5"/>
    <mergeCell ref="F4:F5"/>
    <mergeCell ref="G4:G5"/>
    <mergeCell ref="H4:H5"/>
    <mergeCell ref="I4:I5"/>
    <mergeCell ref="O4:O5"/>
  </mergeCells>
  <hyperlinks>
    <hyperlink ref="A1" location="索引目录!E43" display="返回索引页"/>
    <hyperlink ref="B1" location="'4-6固定资产汇总'!B15" display="返回"/>
  </hyperlinks>
  <printOptions horizontalCentered="1"/>
  <pageMargins left="0.354330708661417" right="0.354330708661417" top="0.905511811023622" bottom="0.826771653543307" header="1.22047244094488" footer="0.511811023622047"/>
  <pageSetup paperSize="9" scale="90" fitToHeight="0" orientation="landscape"/>
  <headerFooter alignWithMargins="0">
    <oddHeader>&amp;R&amp;"宋体,常规"&amp;10共&amp;"Times New Roman,常规"&amp;N&amp;"宋体,常规"页第&amp;"Times New Roman,常规"&amp;P&amp;"宋体,常规"页</oddHeader>
  </headerFooter>
  <ignoredErrors>
    <ignoredError sqref="L43:N45" unlockedFormula="1"/>
  </ignoredErrors>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0"/>
  <sheetViews>
    <sheetView workbookViewId="0">
      <selection activeCell="O12" sqref="O12"/>
    </sheetView>
  </sheetViews>
  <sheetFormatPr defaultColWidth="9" defaultRowHeight="15.75" customHeight="1"/>
  <cols>
    <col min="1" max="1" width="6.375" style="21" customWidth="1"/>
    <col min="2" max="2" width="6.875" style="21" customWidth="1"/>
    <col min="3" max="3" width="9.625" style="21" customWidth="1"/>
    <col min="4" max="4" width="10.5" style="21" customWidth="1"/>
    <col min="5" max="7" width="5.375" style="21" customWidth="1"/>
    <col min="8" max="9" width="5.125" style="21" customWidth="1"/>
    <col min="10" max="10" width="8" style="21" customWidth="1"/>
    <col min="11" max="11" width="12.5" style="21" hidden="1" customWidth="1" outlineLevel="1"/>
    <col min="12" max="12" width="13" style="21" hidden="1" customWidth="1" outlineLevel="1"/>
    <col min="13" max="13" width="10.625" style="21" customWidth="1" collapsed="1"/>
    <col min="14" max="14" width="11.375" style="21" customWidth="1"/>
    <col min="15" max="15" width="11.75" style="21" customWidth="1"/>
    <col min="16" max="16" width="10.25" style="21" customWidth="1"/>
    <col min="17" max="17" width="8.125" style="21" customWidth="1"/>
    <col min="18" max="18" width="9" style="21"/>
    <col min="19" max="19" width="13.125" style="21" customWidth="1" outlineLevel="1"/>
    <col min="20" max="16384" width="9" style="21"/>
  </cols>
  <sheetData>
    <row r="1" spans="1:18">
      <c r="A1" s="214" t="s">
        <v>207</v>
      </c>
      <c r="B1" s="59" t="s">
        <v>479</v>
      </c>
      <c r="C1" s="60"/>
      <c r="D1" s="60"/>
      <c r="E1" s="60"/>
      <c r="F1" s="60"/>
      <c r="G1" s="60"/>
      <c r="H1" s="60"/>
      <c r="I1" s="60"/>
      <c r="J1" s="60"/>
      <c r="K1" s="60"/>
      <c r="L1" s="60"/>
      <c r="M1" s="60"/>
      <c r="N1" s="60"/>
      <c r="O1" s="60"/>
      <c r="P1" s="60"/>
      <c r="Q1" s="60"/>
      <c r="R1" s="60"/>
    </row>
    <row r="2" s="56" customFormat="1" ht="30" customHeight="1" spans="1:18">
      <c r="A2" s="61" t="s">
        <v>956</v>
      </c>
      <c r="B2" s="62"/>
      <c r="C2" s="62"/>
      <c r="D2" s="62"/>
      <c r="E2" s="62"/>
      <c r="F2" s="62"/>
      <c r="G2" s="62"/>
      <c r="H2" s="62"/>
      <c r="I2" s="62"/>
      <c r="J2" s="62"/>
      <c r="K2" s="62"/>
      <c r="L2" s="62"/>
      <c r="M2" s="62"/>
      <c r="N2" s="62"/>
      <c r="O2" s="62"/>
      <c r="P2" s="62"/>
      <c r="Q2" s="62"/>
      <c r="R2" s="62"/>
    </row>
    <row r="3" ht="14.1" customHeight="1" spans="1:18">
      <c r="A3" s="63" t="e">
        <f>CONCATENATE(#REF!,#REF!,#REF!,#REF!,#REF!,#REF!,#REF!)</f>
        <v>#REF!</v>
      </c>
      <c r="B3" s="63"/>
      <c r="C3" s="63"/>
      <c r="D3" s="63"/>
      <c r="E3" s="63"/>
      <c r="F3" s="63"/>
      <c r="G3" s="63"/>
      <c r="H3" s="63"/>
      <c r="I3" s="63"/>
      <c r="J3" s="64"/>
      <c r="K3" s="64"/>
      <c r="L3" s="64"/>
      <c r="M3" s="64"/>
      <c r="N3" s="64"/>
      <c r="O3" s="64"/>
      <c r="P3" s="64"/>
      <c r="Q3" s="64"/>
      <c r="R3" s="64"/>
    </row>
    <row r="4" ht="14.1" customHeight="1" spans="1:18">
      <c r="A4" s="63"/>
      <c r="B4" s="63"/>
      <c r="C4" s="63"/>
      <c r="D4" s="63"/>
      <c r="E4" s="63"/>
      <c r="F4" s="63"/>
      <c r="G4" s="63"/>
      <c r="H4" s="63"/>
      <c r="I4" s="63"/>
      <c r="J4" s="64"/>
      <c r="K4" s="64"/>
      <c r="L4" s="64"/>
      <c r="M4" s="64"/>
      <c r="N4" s="64"/>
      <c r="O4" s="64"/>
      <c r="P4" s="64"/>
      <c r="R4" s="65" t="s">
        <v>957</v>
      </c>
    </row>
    <row r="5" customHeight="1" spans="1:18">
      <c r="A5" s="66" t="e">
        <f>#REF!&amp;#REF!</f>
        <v>#REF!</v>
      </c>
      <c r="R5" s="67" t="s">
        <v>236</v>
      </c>
    </row>
    <row r="6" s="60" customFormat="1" customHeight="1" spans="1:19">
      <c r="A6" s="238" t="s">
        <v>312</v>
      </c>
      <c r="B6" s="238" t="s">
        <v>824</v>
      </c>
      <c r="C6" s="273" t="s">
        <v>825</v>
      </c>
      <c r="D6" s="238" t="s">
        <v>826</v>
      </c>
      <c r="E6" s="238" t="s">
        <v>827</v>
      </c>
      <c r="F6" s="238" t="s">
        <v>828</v>
      </c>
      <c r="G6" s="238" t="s">
        <v>829</v>
      </c>
      <c r="H6" s="238" t="s">
        <v>830</v>
      </c>
      <c r="I6" s="238" t="s">
        <v>831</v>
      </c>
      <c r="J6" s="238" t="s">
        <v>832</v>
      </c>
      <c r="K6" s="68" t="s">
        <v>483</v>
      </c>
      <c r="L6" s="86"/>
      <c r="M6" s="276" t="s">
        <v>703</v>
      </c>
      <c r="N6" s="277" t="s">
        <v>346</v>
      </c>
      <c r="O6" s="278" t="s">
        <v>484</v>
      </c>
      <c r="P6" s="277" t="s">
        <v>485</v>
      </c>
      <c r="Q6" s="238" t="s">
        <v>555</v>
      </c>
      <c r="R6" s="238" t="s">
        <v>340</v>
      </c>
      <c r="S6" s="68" t="s">
        <v>809</v>
      </c>
    </row>
    <row r="7" s="60" customFormat="1" ht="12.75" spans="1:19">
      <c r="A7" s="239"/>
      <c r="B7" s="239"/>
      <c r="C7" s="274"/>
      <c r="D7" s="239"/>
      <c r="E7" s="239"/>
      <c r="F7" s="239"/>
      <c r="G7" s="239"/>
      <c r="H7" s="239"/>
      <c r="I7" s="239"/>
      <c r="J7" s="239"/>
      <c r="K7" s="68" t="s">
        <v>775</v>
      </c>
      <c r="L7" s="69" t="s">
        <v>776</v>
      </c>
      <c r="M7" s="279"/>
      <c r="N7" s="280"/>
      <c r="O7" s="281"/>
      <c r="P7" s="280"/>
      <c r="Q7" s="239"/>
      <c r="R7" s="239"/>
      <c r="S7" s="71"/>
    </row>
    <row r="8" customHeight="1" spans="1:19">
      <c r="A8" s="71"/>
      <c r="B8" s="71"/>
      <c r="C8" s="132"/>
      <c r="D8" s="72"/>
      <c r="E8" s="73"/>
      <c r="F8" s="71"/>
      <c r="G8" s="71"/>
      <c r="H8" s="71"/>
      <c r="I8" s="71"/>
      <c r="J8" s="75"/>
      <c r="K8" s="75"/>
      <c r="L8" s="74"/>
      <c r="M8" s="76"/>
      <c r="N8" s="75"/>
      <c r="O8" s="75"/>
      <c r="P8" s="75" t="str">
        <f>IF(N8=0,"",(O8-N8))</f>
        <v/>
      </c>
      <c r="Q8" s="75" t="str">
        <f>IF(N8=0,"",(O8-N8)/N8*100)</f>
        <v/>
      </c>
      <c r="R8" s="72"/>
      <c r="S8" s="35"/>
    </row>
    <row r="9" customHeight="1" spans="1:19">
      <c r="A9" s="71"/>
      <c r="B9" s="71"/>
      <c r="C9" s="132"/>
      <c r="D9" s="72"/>
      <c r="E9" s="73"/>
      <c r="F9" s="71"/>
      <c r="G9" s="71"/>
      <c r="H9" s="71"/>
      <c r="I9" s="71"/>
      <c r="J9" s="75"/>
      <c r="K9" s="75"/>
      <c r="L9" s="74"/>
      <c r="M9" s="76"/>
      <c r="N9" s="75"/>
      <c r="O9" s="75"/>
      <c r="P9" s="75" t="str">
        <f t="shared" ref="P9:P28" si="0">IF(N9=0,"",(O9-N9))</f>
        <v/>
      </c>
      <c r="Q9" s="75" t="str">
        <f t="shared" ref="Q9:Q28" si="1">IF(N9=0,"",(O9-N9)/N9*100)</f>
        <v/>
      </c>
      <c r="R9" s="72"/>
      <c r="S9" s="35"/>
    </row>
    <row r="10" customHeight="1" spans="1:19">
      <c r="A10" s="71"/>
      <c r="B10" s="71"/>
      <c r="C10" s="132"/>
      <c r="D10" s="72"/>
      <c r="E10" s="73"/>
      <c r="F10" s="71"/>
      <c r="G10" s="71"/>
      <c r="H10" s="71"/>
      <c r="I10" s="71"/>
      <c r="J10" s="75"/>
      <c r="K10" s="75"/>
      <c r="L10" s="74"/>
      <c r="M10" s="76"/>
      <c r="N10" s="75"/>
      <c r="O10" s="75"/>
      <c r="P10" s="75" t="str">
        <f t="shared" si="0"/>
        <v/>
      </c>
      <c r="Q10" s="75" t="str">
        <f t="shared" si="1"/>
        <v/>
      </c>
      <c r="R10" s="72"/>
      <c r="S10" s="35"/>
    </row>
    <row r="11" customHeight="1" spans="1:19">
      <c r="A11" s="71"/>
      <c r="B11" s="71"/>
      <c r="C11" s="132"/>
      <c r="D11" s="72"/>
      <c r="E11" s="73"/>
      <c r="F11" s="71"/>
      <c r="G11" s="71"/>
      <c r="H11" s="71"/>
      <c r="I11" s="71"/>
      <c r="J11" s="75"/>
      <c r="K11" s="75"/>
      <c r="L11" s="74"/>
      <c r="M11" s="76"/>
      <c r="N11" s="75"/>
      <c r="O11" s="75"/>
      <c r="P11" s="75" t="str">
        <f t="shared" si="0"/>
        <v/>
      </c>
      <c r="Q11" s="75" t="str">
        <f t="shared" si="1"/>
        <v/>
      </c>
      <c r="R11" s="72"/>
      <c r="S11" s="35"/>
    </row>
    <row r="12" customHeight="1" spans="1:19">
      <c r="A12" s="71"/>
      <c r="B12" s="71"/>
      <c r="C12" s="132"/>
      <c r="D12" s="72"/>
      <c r="E12" s="73"/>
      <c r="F12" s="71"/>
      <c r="G12" s="71"/>
      <c r="H12" s="71"/>
      <c r="I12" s="71"/>
      <c r="J12" s="75"/>
      <c r="K12" s="75"/>
      <c r="L12" s="74"/>
      <c r="M12" s="76"/>
      <c r="N12" s="75"/>
      <c r="O12" s="75"/>
      <c r="P12" s="75" t="str">
        <f t="shared" si="0"/>
        <v/>
      </c>
      <c r="Q12" s="75" t="str">
        <f t="shared" si="1"/>
        <v/>
      </c>
      <c r="R12" s="72"/>
      <c r="S12" s="35"/>
    </row>
    <row r="13" customHeight="1" spans="1:19">
      <c r="A13" s="71"/>
      <c r="B13" s="71"/>
      <c r="C13" s="132"/>
      <c r="D13" s="72"/>
      <c r="E13" s="73"/>
      <c r="F13" s="71"/>
      <c r="G13" s="71"/>
      <c r="H13" s="71"/>
      <c r="I13" s="71"/>
      <c r="J13" s="75"/>
      <c r="K13" s="75"/>
      <c r="L13" s="74"/>
      <c r="M13" s="76"/>
      <c r="N13" s="75"/>
      <c r="O13" s="75"/>
      <c r="P13" s="75" t="str">
        <f t="shared" si="0"/>
        <v/>
      </c>
      <c r="Q13" s="75" t="str">
        <f t="shared" si="1"/>
        <v/>
      </c>
      <c r="R13" s="72"/>
      <c r="S13" s="35"/>
    </row>
    <row r="14" customHeight="1" spans="1:19">
      <c r="A14" s="71"/>
      <c r="B14" s="71"/>
      <c r="C14" s="132"/>
      <c r="D14" s="72"/>
      <c r="E14" s="73"/>
      <c r="F14" s="71"/>
      <c r="G14" s="71"/>
      <c r="H14" s="71"/>
      <c r="I14" s="71"/>
      <c r="J14" s="75"/>
      <c r="K14" s="75"/>
      <c r="L14" s="74"/>
      <c r="M14" s="76"/>
      <c r="N14" s="75"/>
      <c r="O14" s="75"/>
      <c r="P14" s="75" t="str">
        <f t="shared" si="0"/>
        <v/>
      </c>
      <c r="Q14" s="75" t="str">
        <f t="shared" si="1"/>
        <v/>
      </c>
      <c r="R14" s="72"/>
      <c r="S14" s="35"/>
    </row>
    <row r="15" customHeight="1" spans="1:19">
      <c r="A15" s="71"/>
      <c r="B15" s="71"/>
      <c r="C15" s="132"/>
      <c r="D15" s="72"/>
      <c r="E15" s="73"/>
      <c r="F15" s="71"/>
      <c r="G15" s="71"/>
      <c r="H15" s="71"/>
      <c r="I15" s="71"/>
      <c r="J15" s="75"/>
      <c r="K15" s="75"/>
      <c r="L15" s="74"/>
      <c r="M15" s="76"/>
      <c r="N15" s="75"/>
      <c r="O15" s="75"/>
      <c r="P15" s="75" t="str">
        <f t="shared" si="0"/>
        <v/>
      </c>
      <c r="Q15" s="75" t="str">
        <f t="shared" si="1"/>
        <v/>
      </c>
      <c r="R15" s="72"/>
      <c r="S15" s="35"/>
    </row>
    <row r="16" customHeight="1" spans="1:19">
      <c r="A16" s="71"/>
      <c r="B16" s="71"/>
      <c r="C16" s="132"/>
      <c r="D16" s="72"/>
      <c r="E16" s="73"/>
      <c r="F16" s="71"/>
      <c r="G16" s="71"/>
      <c r="H16" s="71"/>
      <c r="I16" s="71"/>
      <c r="J16" s="75"/>
      <c r="K16" s="75"/>
      <c r="L16" s="74"/>
      <c r="M16" s="76"/>
      <c r="N16" s="75"/>
      <c r="O16" s="75"/>
      <c r="P16" s="75" t="str">
        <f t="shared" si="0"/>
        <v/>
      </c>
      <c r="Q16" s="75" t="str">
        <f t="shared" si="1"/>
        <v/>
      </c>
      <c r="R16" s="72"/>
      <c r="S16" s="35"/>
    </row>
    <row r="17" customHeight="1" spans="1:19">
      <c r="A17" s="71"/>
      <c r="B17" s="71"/>
      <c r="C17" s="132"/>
      <c r="D17" s="72"/>
      <c r="E17" s="73"/>
      <c r="F17" s="71"/>
      <c r="G17" s="71"/>
      <c r="H17" s="71"/>
      <c r="I17" s="71"/>
      <c r="J17" s="75"/>
      <c r="K17" s="75"/>
      <c r="L17" s="74"/>
      <c r="M17" s="76"/>
      <c r="N17" s="75"/>
      <c r="O17" s="75"/>
      <c r="P17" s="75" t="str">
        <f t="shared" si="0"/>
        <v/>
      </c>
      <c r="Q17" s="75" t="str">
        <f t="shared" si="1"/>
        <v/>
      </c>
      <c r="R17" s="72"/>
      <c r="S17" s="35"/>
    </row>
    <row r="18" customHeight="1" spans="1:19">
      <c r="A18" s="71"/>
      <c r="B18" s="71"/>
      <c r="C18" s="132"/>
      <c r="D18" s="72"/>
      <c r="E18" s="73"/>
      <c r="F18" s="71"/>
      <c r="G18" s="71"/>
      <c r="H18" s="71"/>
      <c r="I18" s="71"/>
      <c r="J18" s="75"/>
      <c r="K18" s="75"/>
      <c r="L18" s="74"/>
      <c r="M18" s="76"/>
      <c r="N18" s="75"/>
      <c r="O18" s="75"/>
      <c r="P18" s="75" t="str">
        <f t="shared" si="0"/>
        <v/>
      </c>
      <c r="Q18" s="75" t="str">
        <f t="shared" si="1"/>
        <v/>
      </c>
      <c r="R18" s="72"/>
      <c r="S18" s="35"/>
    </row>
    <row r="19" customHeight="1" spans="1:19">
      <c r="A19" s="71"/>
      <c r="B19" s="71"/>
      <c r="C19" s="132"/>
      <c r="D19" s="72"/>
      <c r="E19" s="73"/>
      <c r="F19" s="71"/>
      <c r="G19" s="71"/>
      <c r="H19" s="71"/>
      <c r="I19" s="71"/>
      <c r="J19" s="75"/>
      <c r="K19" s="75"/>
      <c r="L19" s="74"/>
      <c r="M19" s="76"/>
      <c r="N19" s="75"/>
      <c r="O19" s="75"/>
      <c r="P19" s="75" t="str">
        <f t="shared" si="0"/>
        <v/>
      </c>
      <c r="Q19" s="75" t="str">
        <f t="shared" si="1"/>
        <v/>
      </c>
      <c r="R19" s="72"/>
      <c r="S19" s="35"/>
    </row>
    <row r="20" customHeight="1" spans="1:19">
      <c r="A20" s="71"/>
      <c r="B20" s="71"/>
      <c r="C20" s="132"/>
      <c r="D20" s="72"/>
      <c r="E20" s="73"/>
      <c r="F20" s="71"/>
      <c r="G20" s="71"/>
      <c r="H20" s="71"/>
      <c r="I20" s="71"/>
      <c r="J20" s="75"/>
      <c r="K20" s="75"/>
      <c r="L20" s="74"/>
      <c r="M20" s="76"/>
      <c r="N20" s="75"/>
      <c r="O20" s="75"/>
      <c r="P20" s="75" t="str">
        <f t="shared" si="0"/>
        <v/>
      </c>
      <c r="Q20" s="75" t="str">
        <f t="shared" si="1"/>
        <v/>
      </c>
      <c r="R20" s="72"/>
      <c r="S20" s="35"/>
    </row>
    <row r="21" customHeight="1" spans="1:19">
      <c r="A21" s="71"/>
      <c r="B21" s="71"/>
      <c r="C21" s="132"/>
      <c r="D21" s="72"/>
      <c r="E21" s="73"/>
      <c r="F21" s="71"/>
      <c r="G21" s="71"/>
      <c r="H21" s="71"/>
      <c r="I21" s="71"/>
      <c r="J21" s="75"/>
      <c r="K21" s="75"/>
      <c r="L21" s="74"/>
      <c r="M21" s="76"/>
      <c r="N21" s="75"/>
      <c r="O21" s="75"/>
      <c r="P21" s="75" t="str">
        <f t="shared" si="0"/>
        <v/>
      </c>
      <c r="Q21" s="75" t="str">
        <f t="shared" si="1"/>
        <v/>
      </c>
      <c r="R21" s="72"/>
      <c r="S21" s="35"/>
    </row>
    <row r="22" customHeight="1" spans="1:19">
      <c r="A22" s="71"/>
      <c r="B22" s="71"/>
      <c r="C22" s="132"/>
      <c r="D22" s="72"/>
      <c r="E22" s="73"/>
      <c r="F22" s="71"/>
      <c r="G22" s="71"/>
      <c r="H22" s="71"/>
      <c r="I22" s="71"/>
      <c r="J22" s="75"/>
      <c r="K22" s="75"/>
      <c r="L22" s="74"/>
      <c r="M22" s="76"/>
      <c r="N22" s="75"/>
      <c r="O22" s="75"/>
      <c r="P22" s="75" t="str">
        <f t="shared" si="0"/>
        <v/>
      </c>
      <c r="Q22" s="75" t="str">
        <f t="shared" si="1"/>
        <v/>
      </c>
      <c r="R22" s="72"/>
      <c r="S22" s="35"/>
    </row>
    <row r="23" customHeight="1" spans="1:19">
      <c r="A23" s="71"/>
      <c r="B23" s="71"/>
      <c r="C23" s="132"/>
      <c r="D23" s="72"/>
      <c r="E23" s="73"/>
      <c r="F23" s="71"/>
      <c r="G23" s="71"/>
      <c r="H23" s="71"/>
      <c r="I23" s="71"/>
      <c r="J23" s="75"/>
      <c r="K23" s="75"/>
      <c r="L23" s="74"/>
      <c r="M23" s="76"/>
      <c r="N23" s="75"/>
      <c r="O23" s="75"/>
      <c r="P23" s="75" t="str">
        <f t="shared" si="0"/>
        <v/>
      </c>
      <c r="Q23" s="75" t="str">
        <f t="shared" si="1"/>
        <v/>
      </c>
      <c r="R23" s="72"/>
      <c r="S23" s="35"/>
    </row>
    <row r="24" customHeight="1" spans="1:19">
      <c r="A24" s="71"/>
      <c r="B24" s="71"/>
      <c r="C24" s="132"/>
      <c r="D24" s="72"/>
      <c r="E24" s="73"/>
      <c r="F24" s="71"/>
      <c r="G24" s="71"/>
      <c r="H24" s="71"/>
      <c r="I24" s="71"/>
      <c r="J24" s="75"/>
      <c r="K24" s="75"/>
      <c r="L24" s="74"/>
      <c r="M24" s="76"/>
      <c r="N24" s="75"/>
      <c r="O24" s="75"/>
      <c r="P24" s="75" t="str">
        <f t="shared" si="0"/>
        <v/>
      </c>
      <c r="Q24" s="75" t="str">
        <f t="shared" si="1"/>
        <v/>
      </c>
      <c r="R24" s="72"/>
      <c r="S24" s="35"/>
    </row>
    <row r="25" customHeight="1" spans="1:19">
      <c r="A25" s="71"/>
      <c r="B25" s="71"/>
      <c r="C25" s="132"/>
      <c r="D25" s="72"/>
      <c r="E25" s="73"/>
      <c r="F25" s="71"/>
      <c r="G25" s="71"/>
      <c r="H25" s="71"/>
      <c r="I25" s="71"/>
      <c r="J25" s="75"/>
      <c r="K25" s="75"/>
      <c r="L25" s="74"/>
      <c r="M25" s="76"/>
      <c r="N25" s="75"/>
      <c r="O25" s="75"/>
      <c r="P25" s="75" t="str">
        <f t="shared" si="0"/>
        <v/>
      </c>
      <c r="Q25" s="75" t="str">
        <f t="shared" si="1"/>
        <v/>
      </c>
      <c r="R25" s="72"/>
      <c r="S25" s="35"/>
    </row>
    <row r="26" customHeight="1" spans="1:19">
      <c r="A26" s="71"/>
      <c r="B26" s="71"/>
      <c r="C26" s="132"/>
      <c r="D26" s="72"/>
      <c r="E26" s="73"/>
      <c r="F26" s="71"/>
      <c r="G26" s="71"/>
      <c r="H26" s="71"/>
      <c r="I26" s="71"/>
      <c r="J26" s="75"/>
      <c r="K26" s="75"/>
      <c r="L26" s="74"/>
      <c r="M26" s="76"/>
      <c r="N26" s="75"/>
      <c r="O26" s="75"/>
      <c r="P26" s="75" t="str">
        <f t="shared" si="0"/>
        <v/>
      </c>
      <c r="Q26" s="75" t="str">
        <f t="shared" si="1"/>
        <v/>
      </c>
      <c r="R26" s="72"/>
      <c r="S26" s="35"/>
    </row>
    <row r="27" customHeight="1" spans="1:19">
      <c r="A27" s="71"/>
      <c r="B27" s="71"/>
      <c r="C27" s="132"/>
      <c r="D27" s="72"/>
      <c r="E27" s="73"/>
      <c r="F27" s="71"/>
      <c r="G27" s="71"/>
      <c r="H27" s="71"/>
      <c r="I27" s="71"/>
      <c r="J27" s="75"/>
      <c r="K27" s="75"/>
      <c r="L27" s="74"/>
      <c r="M27" s="76"/>
      <c r="N27" s="75"/>
      <c r="O27" s="75"/>
      <c r="P27" s="75" t="str">
        <f t="shared" si="0"/>
        <v/>
      </c>
      <c r="Q27" s="75" t="str">
        <f t="shared" si="1"/>
        <v/>
      </c>
      <c r="R27" s="72"/>
      <c r="S27" s="35"/>
    </row>
    <row r="28" customHeight="1" spans="1:18">
      <c r="A28" s="275" t="s">
        <v>556</v>
      </c>
      <c r="B28" s="230"/>
      <c r="C28" s="230"/>
      <c r="D28" s="88"/>
      <c r="E28" s="73"/>
      <c r="F28" s="71"/>
      <c r="G28" s="71"/>
      <c r="H28" s="71"/>
      <c r="I28" s="71"/>
      <c r="J28" s="75"/>
      <c r="K28" s="75">
        <f>SUM(K8:K27)</f>
        <v>0</v>
      </c>
      <c r="L28" s="74">
        <f>SUM(L8:L27)</f>
        <v>0</v>
      </c>
      <c r="M28" s="76">
        <f>SUM(M8:M27)</f>
        <v>0</v>
      </c>
      <c r="N28" s="75">
        <f>SUM(N8:N27)</f>
        <v>0</v>
      </c>
      <c r="O28" s="75">
        <f>SUM(O8:O27)</f>
        <v>0</v>
      </c>
      <c r="P28" s="75" t="str">
        <f t="shared" si="0"/>
        <v/>
      </c>
      <c r="Q28" s="75" t="str">
        <f t="shared" si="1"/>
        <v/>
      </c>
      <c r="R28" s="72"/>
    </row>
    <row r="29" customHeight="1" spans="1:18">
      <c r="A29" s="79" t="e">
        <f>#REF!&amp;#REF!</f>
        <v>#REF!</v>
      </c>
      <c r="H29" s="66"/>
      <c r="M29" s="21" t="e">
        <f>"评估人员："&amp;#REF!</f>
        <v>#REF!</v>
      </c>
      <c r="O29" s="79"/>
      <c r="R29" s="137"/>
    </row>
    <row r="30" customHeight="1" spans="1:1">
      <c r="A30" s="79" t="e">
        <f>CONCATENATE(#REF!,#REF!,#REF!,#REF!,#REF!,#REF!,#REF!)</f>
        <v>#REF!</v>
      </c>
    </row>
  </sheetData>
  <mergeCells count="21">
    <mergeCell ref="A2:R2"/>
    <mergeCell ref="A3:R3"/>
    <mergeCell ref="K6:L6"/>
    <mergeCell ref="A28:D28"/>
    <mergeCell ref="A6:A7"/>
    <mergeCell ref="B6:B7"/>
    <mergeCell ref="C6:C7"/>
    <mergeCell ref="D6:D7"/>
    <mergeCell ref="E6:E7"/>
    <mergeCell ref="F6:F7"/>
    <mergeCell ref="G6:G7"/>
    <mergeCell ref="H6:H7"/>
    <mergeCell ref="I6:I7"/>
    <mergeCell ref="J6:J7"/>
    <mergeCell ref="M6:M7"/>
    <mergeCell ref="N6:N7"/>
    <mergeCell ref="O6:O7"/>
    <mergeCell ref="P6:P7"/>
    <mergeCell ref="Q6:Q7"/>
    <mergeCell ref="R6:R7"/>
    <mergeCell ref="S6:S7"/>
  </mergeCells>
  <hyperlinks>
    <hyperlink ref="A1" location="索引目录!E44" display="返回索引页"/>
    <hyperlink ref="B1" location="'4-6固定资产汇总'!B17" display="返回"/>
  </hyperlinks>
  <printOptions horizontalCentered="1"/>
  <pageMargins left="0.354330708661417" right="0.354330708661417" top="0.905511811023622" bottom="0.826771653543307" header="1.22047244094488" footer="0.511811023622047"/>
  <pageSetup paperSize="9" scale="85"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C1" sqref="A$1:G$1048576"/>
    </sheetView>
  </sheetViews>
  <sheetFormatPr defaultColWidth="9" defaultRowHeight="15.75" customHeight="1" outlineLevelCol="6"/>
  <cols>
    <col min="1" max="1" width="10.625" style="21" customWidth="1"/>
    <col min="2" max="2" width="29" style="21" customWidth="1"/>
    <col min="3" max="3" width="19.125" style="21" hidden="1" customWidth="1" outlineLevel="1"/>
    <col min="4" max="4" width="19" style="21" customWidth="1" collapsed="1"/>
    <col min="5" max="5" width="22.375" style="21" customWidth="1"/>
    <col min="6" max="6" width="21.125" style="21" customWidth="1"/>
    <col min="7" max="7" width="13.375" style="21" customWidth="1"/>
    <col min="8" max="16384" width="9" style="21"/>
  </cols>
  <sheetData>
    <row r="1" spans="1:7">
      <c r="A1" s="214" t="s">
        <v>207</v>
      </c>
      <c r="B1" s="59" t="s">
        <v>479</v>
      </c>
      <c r="C1" s="60"/>
      <c r="D1" s="60"/>
      <c r="E1" s="60"/>
      <c r="F1" s="60"/>
      <c r="G1" s="60"/>
    </row>
    <row r="2" s="56" customFormat="1" ht="30" customHeight="1" spans="1:7">
      <c r="A2" s="257" t="s">
        <v>958</v>
      </c>
      <c r="B2" s="258"/>
      <c r="C2" s="258"/>
      <c r="D2" s="258"/>
      <c r="E2" s="258"/>
      <c r="F2" s="258"/>
      <c r="G2" s="258"/>
    </row>
    <row r="3" s="255" customFormat="1" ht="14.1" customHeight="1" spans="1:7">
      <c r="A3" s="259" t="e">
        <f>CONCATENATE(#REF!,#REF!,#REF!,#REF!,#REF!,#REF!,#REF!)</f>
        <v>#REF!</v>
      </c>
      <c r="B3" s="259"/>
      <c r="C3" s="259"/>
      <c r="D3" s="259"/>
      <c r="E3" s="260"/>
      <c r="F3" s="260"/>
      <c r="G3" s="260"/>
    </row>
    <row r="4" s="255" customFormat="1" ht="14.1" customHeight="1" spans="1:7">
      <c r="A4" s="259"/>
      <c r="B4" s="259"/>
      <c r="C4" s="259"/>
      <c r="D4" s="259"/>
      <c r="E4" s="260"/>
      <c r="F4" s="260"/>
      <c r="G4" s="261" t="s">
        <v>959</v>
      </c>
    </row>
    <row r="5" s="255" customFormat="1" customHeight="1" spans="1:7">
      <c r="A5" s="262" t="e">
        <f>#REF!&amp;#REF!</f>
        <v>#REF!</v>
      </c>
      <c r="G5" s="263" t="s">
        <v>236</v>
      </c>
    </row>
    <row r="6" s="256" customFormat="1" customHeight="1" spans="1:7">
      <c r="A6" s="264" t="s">
        <v>527</v>
      </c>
      <c r="B6" s="264" t="s">
        <v>482</v>
      </c>
      <c r="C6" s="265" t="s">
        <v>483</v>
      </c>
      <c r="D6" s="264" t="s">
        <v>346</v>
      </c>
      <c r="E6" s="264" t="s">
        <v>484</v>
      </c>
      <c r="F6" s="264" t="s">
        <v>485</v>
      </c>
      <c r="G6" s="264" t="s">
        <v>486</v>
      </c>
    </row>
    <row r="7" s="255" customFormat="1" customHeight="1" spans="1:7">
      <c r="A7" s="266" t="s">
        <v>960</v>
      </c>
      <c r="B7" s="267" t="s">
        <v>961</v>
      </c>
      <c r="C7" s="268">
        <f>'4-7-1在建（土建）'!J28</f>
        <v>0</v>
      </c>
      <c r="D7" s="269">
        <f>'4-7-1在建（土建）'!K28</f>
        <v>0</v>
      </c>
      <c r="E7" s="269">
        <f>'4-7-1在建（土建）'!L28</f>
        <v>0</v>
      </c>
      <c r="F7" s="269">
        <f>E7-D7</f>
        <v>0</v>
      </c>
      <c r="G7" s="269" t="str">
        <f>IF(D7=0,"",F7/D7*100)</f>
        <v/>
      </c>
    </row>
    <row r="8" s="255" customFormat="1" customHeight="1" spans="1:7">
      <c r="A8" s="266" t="s">
        <v>962</v>
      </c>
      <c r="B8" s="267" t="s">
        <v>963</v>
      </c>
      <c r="C8" s="268">
        <f>'4-7-2在建（设备）'!K28</f>
        <v>0</v>
      </c>
      <c r="D8" s="269">
        <f>'4-7-2在建（设备）'!O28</f>
        <v>0</v>
      </c>
      <c r="E8" s="269">
        <f>'4-7-2在建（设备）'!S28</f>
        <v>0</v>
      </c>
      <c r="F8" s="269">
        <f>E8-D8</f>
        <v>0</v>
      </c>
      <c r="G8" s="269" t="str">
        <f>IF(D8=0,"",F8/D8*100)</f>
        <v/>
      </c>
    </row>
    <row r="9" s="255" customFormat="1" customHeight="1" spans="1:7">
      <c r="A9" s="266"/>
      <c r="B9" s="270"/>
      <c r="C9" s="268"/>
      <c r="D9" s="269"/>
      <c r="E9" s="269"/>
      <c r="F9" s="269"/>
      <c r="G9" s="269"/>
    </row>
    <row r="10" s="255" customFormat="1" customHeight="1" spans="1:7">
      <c r="A10" s="266"/>
      <c r="B10" s="270"/>
      <c r="C10" s="268"/>
      <c r="D10" s="269"/>
      <c r="E10" s="269"/>
      <c r="F10" s="269"/>
      <c r="G10" s="269"/>
    </row>
    <row r="11" s="255" customFormat="1" customHeight="1" spans="1:7">
      <c r="A11" s="266"/>
      <c r="B11" s="270"/>
      <c r="C11" s="268"/>
      <c r="D11" s="269"/>
      <c r="E11" s="269"/>
      <c r="F11" s="269"/>
      <c r="G11" s="269"/>
    </row>
    <row r="12" s="255" customFormat="1" customHeight="1" spans="1:7">
      <c r="A12" s="266"/>
      <c r="B12" s="270"/>
      <c r="C12" s="268"/>
      <c r="D12" s="269"/>
      <c r="E12" s="269"/>
      <c r="F12" s="269"/>
      <c r="G12" s="269"/>
    </row>
    <row r="13" s="255" customFormat="1" customHeight="1" spans="1:7">
      <c r="A13" s="266"/>
      <c r="B13" s="270"/>
      <c r="C13" s="268"/>
      <c r="D13" s="269"/>
      <c r="E13" s="269"/>
      <c r="F13" s="269"/>
      <c r="G13" s="269"/>
    </row>
    <row r="14" s="255" customFormat="1" customHeight="1" spans="1:7">
      <c r="A14" s="266"/>
      <c r="B14" s="270"/>
      <c r="C14" s="268"/>
      <c r="D14" s="269"/>
      <c r="E14" s="269"/>
      <c r="F14" s="269"/>
      <c r="G14" s="269"/>
    </row>
    <row r="15" s="255" customFormat="1" customHeight="1" spans="1:7">
      <c r="A15" s="266"/>
      <c r="B15" s="270"/>
      <c r="C15" s="268"/>
      <c r="D15" s="269"/>
      <c r="E15" s="269"/>
      <c r="F15" s="269"/>
      <c r="G15" s="269"/>
    </row>
    <row r="16" s="255" customFormat="1" customHeight="1" spans="1:7">
      <c r="A16" s="266"/>
      <c r="B16" s="270"/>
      <c r="C16" s="268"/>
      <c r="D16" s="269"/>
      <c r="E16" s="269"/>
      <c r="F16" s="269"/>
      <c r="G16" s="269"/>
    </row>
    <row r="17" s="255" customFormat="1" customHeight="1" spans="1:7">
      <c r="A17" s="266"/>
      <c r="B17" s="270"/>
      <c r="C17" s="268"/>
      <c r="D17" s="269"/>
      <c r="E17" s="269"/>
      <c r="F17" s="269"/>
      <c r="G17" s="269"/>
    </row>
    <row r="18" s="255" customFormat="1" customHeight="1" spans="1:7">
      <c r="A18" s="266"/>
      <c r="B18" s="270"/>
      <c r="C18" s="268"/>
      <c r="D18" s="269"/>
      <c r="E18" s="269"/>
      <c r="F18" s="269"/>
      <c r="G18" s="269"/>
    </row>
    <row r="19" s="255" customFormat="1" customHeight="1" spans="1:7">
      <c r="A19" s="266"/>
      <c r="B19" s="270"/>
      <c r="C19" s="268"/>
      <c r="D19" s="269"/>
      <c r="E19" s="269"/>
      <c r="F19" s="269"/>
      <c r="G19" s="269"/>
    </row>
    <row r="20" s="255" customFormat="1" customHeight="1" spans="1:7">
      <c r="A20" s="266"/>
      <c r="B20" s="270"/>
      <c r="C20" s="268"/>
      <c r="D20" s="269"/>
      <c r="E20" s="269"/>
      <c r="F20" s="269"/>
      <c r="G20" s="269"/>
    </row>
    <row r="21" s="255" customFormat="1" customHeight="1" spans="1:7">
      <c r="A21" s="266"/>
      <c r="B21" s="271"/>
      <c r="C21" s="268"/>
      <c r="D21" s="269"/>
      <c r="E21" s="269"/>
      <c r="F21" s="269"/>
      <c r="G21" s="269"/>
    </row>
    <row r="22" s="255" customFormat="1" customHeight="1" spans="1:7">
      <c r="A22" s="266"/>
      <c r="B22" s="270"/>
      <c r="C22" s="268"/>
      <c r="D22" s="269"/>
      <c r="E22" s="269"/>
      <c r="F22" s="269"/>
      <c r="G22" s="269"/>
    </row>
    <row r="23" s="255" customFormat="1" customHeight="1" spans="1:7">
      <c r="A23" s="266"/>
      <c r="B23" s="271"/>
      <c r="C23" s="268"/>
      <c r="D23" s="269"/>
      <c r="E23" s="269"/>
      <c r="F23" s="269"/>
      <c r="G23" s="269"/>
    </row>
    <row r="24" s="255" customFormat="1" customHeight="1" spans="1:7">
      <c r="A24" s="266"/>
      <c r="B24" s="270"/>
      <c r="C24" s="268"/>
      <c r="D24" s="269"/>
      <c r="E24" s="269"/>
      <c r="F24" s="269"/>
      <c r="G24" s="269"/>
    </row>
    <row r="25" s="255" customFormat="1" customHeight="1" spans="1:7">
      <c r="A25" s="266"/>
      <c r="B25" s="271"/>
      <c r="C25" s="268"/>
      <c r="D25" s="269"/>
      <c r="E25" s="269"/>
      <c r="F25" s="269"/>
      <c r="G25" s="269"/>
    </row>
    <row r="26" s="255" customFormat="1" customHeight="1" spans="1:7">
      <c r="A26" s="266" t="s">
        <v>964</v>
      </c>
      <c r="B26" s="266" t="s">
        <v>965</v>
      </c>
      <c r="C26" s="268">
        <f>SUM(C7:C25)</f>
        <v>0</v>
      </c>
      <c r="D26" s="269">
        <f>SUM(D7:D25)</f>
        <v>0</v>
      </c>
      <c r="E26" s="269">
        <f>SUM(E7:E25)</f>
        <v>0</v>
      </c>
      <c r="F26" s="269">
        <f>SUM(F7:F25)</f>
        <v>0</v>
      </c>
      <c r="G26" s="269" t="str">
        <f>IF(D26=0,"",F26/D26*100)</f>
        <v/>
      </c>
    </row>
    <row r="27" s="255" customFormat="1" customHeight="1" spans="1:7">
      <c r="A27" s="266" t="s">
        <v>964</v>
      </c>
      <c r="B27" s="266" t="s">
        <v>966</v>
      </c>
      <c r="C27" s="268"/>
      <c r="D27" s="269"/>
      <c r="E27" s="269">
        <v>0</v>
      </c>
      <c r="F27" s="269">
        <f>E27-D27</f>
        <v>0</v>
      </c>
      <c r="G27" s="269" t="str">
        <f>IF(D27=0,"",F27/D27*100)</f>
        <v/>
      </c>
    </row>
    <row r="28" s="255" customFormat="1" customHeight="1" spans="1:7">
      <c r="A28" s="266" t="s">
        <v>964</v>
      </c>
      <c r="B28" s="266" t="s">
        <v>965</v>
      </c>
      <c r="C28" s="268">
        <f>C26-C27</f>
        <v>0</v>
      </c>
      <c r="D28" s="269">
        <f>D26-D27</f>
        <v>0</v>
      </c>
      <c r="E28" s="269">
        <f>E26-E27</f>
        <v>0</v>
      </c>
      <c r="F28" s="269">
        <f>F26-F27</f>
        <v>0</v>
      </c>
      <c r="G28" s="269" t="str">
        <f>IF(D28=0,"",F28/D28*100)</f>
        <v/>
      </c>
    </row>
    <row r="29" s="255" customFormat="1" customHeight="1" spans="1:5">
      <c r="A29" s="272" t="e">
        <f>#REF!&amp;#REF!</f>
        <v>#REF!</v>
      </c>
      <c r="E29" s="255" t="e">
        <f>"评估人员："&amp;#REF!&amp;"  "&amp;#REF!</f>
        <v>#REF!</v>
      </c>
    </row>
    <row r="30" s="255" customFormat="1" customHeight="1" spans="1:1">
      <c r="A30" s="272" t="e">
        <f>CONCATENATE(#REF!,#REF!,#REF!,#REF!,#REF!,#REF!,#REF!)</f>
        <v>#REF!</v>
      </c>
    </row>
  </sheetData>
  <sheetProtection formatCells="0" formatColumns="0" formatRows="0"/>
  <mergeCells count="2">
    <mergeCell ref="A2:G2"/>
    <mergeCell ref="A3:G3"/>
  </mergeCells>
  <hyperlinks>
    <hyperlink ref="A1" location="索引目录!D45" display="返回索引页"/>
    <hyperlink ref="B7" location="'4-7-1在建（土建）'!A1" display="在建工程-土建工程"/>
    <hyperlink ref="B8" location="'4-7-2在建（设备）'!A1" display="在建工程-设备安装工程"/>
    <hyperlink ref="B1" location="'4-非流动资产汇总'!B13" display="返回"/>
  </hyperlinks>
  <printOptions horizontalCentered="1"/>
  <pageMargins left="0.748031496062992" right="0.748031496062992" top="0.905511811023622" bottom="0.826771653543307" header="1.22047244094488" footer="0.511811023622047"/>
  <pageSetup paperSize="9" orientation="landscape"/>
  <headerFooter alignWithMargins="0">
    <oddHeader>&amp;R&amp;"宋体,常规"&amp;10共&amp;"Times New Roman,常规"&amp;N&amp;"宋体,常规"页第&amp;"Times New Roman,常规"&amp;P&amp;"宋体,常规"页</oddHeader>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O30"/>
  <sheetViews>
    <sheetView topLeftCell="E1" workbookViewId="0">
      <selection activeCell="C1" sqref="A$1:O$1048576"/>
    </sheetView>
  </sheetViews>
  <sheetFormatPr defaultColWidth="9" defaultRowHeight="15.75" customHeight="1"/>
  <cols>
    <col min="1" max="8" width="12.625" style="21" customWidth="1"/>
    <col min="9" max="9" width="12.625" style="21" customWidth="1" outlineLevel="1"/>
    <col min="10" max="10" width="12.625" style="21" hidden="1" customWidth="1" outlineLevel="1"/>
    <col min="11" max="11" width="12.625" style="21" customWidth="1" collapsed="1"/>
    <col min="12" max="17" width="12.625" style="21" customWidth="1"/>
    <col min="18" max="16384" width="9" style="21"/>
  </cols>
  <sheetData>
    <row r="1" spans="1:15">
      <c r="A1" s="214" t="s">
        <v>207</v>
      </c>
      <c r="B1" s="59" t="s">
        <v>479</v>
      </c>
      <c r="C1" s="59"/>
      <c r="D1" s="59"/>
      <c r="E1" s="60"/>
      <c r="F1" s="60"/>
      <c r="G1" s="60"/>
      <c r="H1" s="60"/>
      <c r="I1" s="60"/>
      <c r="J1" s="60"/>
      <c r="K1" s="60"/>
      <c r="L1" s="60"/>
      <c r="M1" s="60"/>
      <c r="N1" s="60"/>
      <c r="O1" s="60"/>
    </row>
    <row r="2" s="56" customFormat="1" ht="30" customHeight="1" spans="1:15">
      <c r="A2" s="61" t="s">
        <v>967</v>
      </c>
      <c r="B2" s="62"/>
      <c r="C2" s="62"/>
      <c r="D2" s="62"/>
      <c r="E2" s="62"/>
      <c r="F2" s="62"/>
      <c r="G2" s="62"/>
      <c r="H2" s="62"/>
      <c r="I2" s="62"/>
      <c r="J2" s="62"/>
      <c r="K2" s="62"/>
      <c r="L2" s="62"/>
      <c r="M2" s="62"/>
      <c r="N2" s="62"/>
      <c r="O2" s="62"/>
    </row>
    <row r="3" ht="14.1" customHeight="1" spans="1:15">
      <c r="A3" s="63" t="e">
        <f>CONCATENATE(#REF!,#REF!,#REF!,#REF!,#REF!,#REF!,#REF!)</f>
        <v>#REF!</v>
      </c>
      <c r="B3" s="63"/>
      <c r="C3" s="63"/>
      <c r="D3" s="63"/>
      <c r="E3" s="64"/>
      <c r="F3" s="64"/>
      <c r="G3" s="64"/>
      <c r="H3" s="64"/>
      <c r="I3" s="64"/>
      <c r="J3" s="64"/>
      <c r="K3" s="64"/>
      <c r="L3" s="64"/>
      <c r="M3" s="64"/>
      <c r="N3" s="64"/>
      <c r="O3" s="64"/>
    </row>
    <row r="4" ht="14.1" customHeight="1" spans="1:15">
      <c r="A4" s="63"/>
      <c r="B4" s="63"/>
      <c r="C4" s="63"/>
      <c r="D4" s="63"/>
      <c r="E4" s="64"/>
      <c r="F4" s="64"/>
      <c r="G4" s="64"/>
      <c r="H4" s="64"/>
      <c r="I4" s="64"/>
      <c r="J4" s="64"/>
      <c r="K4" s="64"/>
      <c r="L4" s="64"/>
      <c r="M4" s="64"/>
      <c r="N4" s="64"/>
      <c r="O4" s="65" t="s">
        <v>968</v>
      </c>
    </row>
    <row r="5" customHeight="1" spans="1:15">
      <c r="A5" s="66" t="e">
        <f>#REF!&amp;#REF!</f>
        <v>#REF!</v>
      </c>
      <c r="O5" s="67" t="s">
        <v>236</v>
      </c>
    </row>
    <row r="6" s="57" customFormat="1" customHeight="1" spans="1:15">
      <c r="A6" s="68" t="s">
        <v>312</v>
      </c>
      <c r="B6" s="68" t="s">
        <v>969</v>
      </c>
      <c r="C6" s="68" t="s">
        <v>793</v>
      </c>
      <c r="D6" s="68" t="s">
        <v>970</v>
      </c>
      <c r="E6" s="68" t="s">
        <v>971</v>
      </c>
      <c r="F6" s="68" t="s">
        <v>972</v>
      </c>
      <c r="G6" s="68" t="s">
        <v>973</v>
      </c>
      <c r="H6" s="68" t="s">
        <v>974</v>
      </c>
      <c r="I6" s="68" t="s">
        <v>975</v>
      </c>
      <c r="J6" s="69" t="s">
        <v>483</v>
      </c>
      <c r="K6" s="70" t="s">
        <v>346</v>
      </c>
      <c r="L6" s="68" t="s">
        <v>484</v>
      </c>
      <c r="M6" s="68" t="s">
        <v>485</v>
      </c>
      <c r="N6" s="68" t="s">
        <v>555</v>
      </c>
      <c r="O6" s="68" t="s">
        <v>340</v>
      </c>
    </row>
    <row r="7" customHeight="1" spans="1:15">
      <c r="A7" s="71">
        <v>1</v>
      </c>
      <c r="B7" s="72"/>
      <c r="C7" s="72"/>
      <c r="D7" s="72"/>
      <c r="E7" s="73"/>
      <c r="F7" s="73"/>
      <c r="G7" s="71"/>
      <c r="H7" s="71"/>
      <c r="I7" s="71"/>
      <c r="J7" s="74"/>
      <c r="K7" s="76"/>
      <c r="L7" s="75"/>
      <c r="M7" s="75">
        <f>L7-K7</f>
        <v>0</v>
      </c>
      <c r="N7" s="75" t="str">
        <f t="shared" ref="N7:N22" si="0">IF(K7=0,"",(L7-K7)/K7*100)</f>
        <v/>
      </c>
      <c r="O7" s="72"/>
    </row>
    <row r="8" customHeight="1" spans="1:15">
      <c r="A8" s="71">
        <v>2</v>
      </c>
      <c r="B8" s="72"/>
      <c r="C8" s="72"/>
      <c r="D8" s="72"/>
      <c r="E8" s="73"/>
      <c r="F8" s="73"/>
      <c r="G8" s="71"/>
      <c r="H8" s="71"/>
      <c r="I8" s="71"/>
      <c r="J8" s="74"/>
      <c r="K8" s="76"/>
      <c r="L8" s="75"/>
      <c r="M8" s="75">
        <f t="shared" ref="M8:M25" si="1">L8-K8</f>
        <v>0</v>
      </c>
      <c r="N8" s="75" t="str">
        <f t="shared" si="0"/>
        <v/>
      </c>
      <c r="O8" s="72"/>
    </row>
    <row r="9" customHeight="1" spans="1:15">
      <c r="A9" s="71">
        <v>3</v>
      </c>
      <c r="B9" s="72"/>
      <c r="C9" s="72"/>
      <c r="D9" s="72"/>
      <c r="E9" s="73"/>
      <c r="F9" s="73"/>
      <c r="G9" s="71"/>
      <c r="H9" s="71"/>
      <c r="I9" s="71"/>
      <c r="J9" s="74"/>
      <c r="K9" s="76"/>
      <c r="L9" s="75"/>
      <c r="M9" s="75">
        <f t="shared" si="1"/>
        <v>0</v>
      </c>
      <c r="N9" s="75" t="str">
        <f t="shared" si="0"/>
        <v/>
      </c>
      <c r="O9" s="72"/>
    </row>
    <row r="10" customHeight="1" spans="1:15">
      <c r="A10" s="71">
        <v>4</v>
      </c>
      <c r="B10" s="72"/>
      <c r="C10" s="72"/>
      <c r="D10" s="72"/>
      <c r="E10" s="73"/>
      <c r="F10" s="73"/>
      <c r="G10" s="71"/>
      <c r="H10" s="71"/>
      <c r="I10" s="71"/>
      <c r="J10" s="74"/>
      <c r="K10" s="76"/>
      <c r="L10" s="75"/>
      <c r="M10" s="75">
        <f t="shared" si="1"/>
        <v>0</v>
      </c>
      <c r="N10" s="75" t="str">
        <f t="shared" si="0"/>
        <v/>
      </c>
      <c r="O10" s="72"/>
    </row>
    <row r="11" s="126" customFormat="1" customHeight="1" spans="1:15">
      <c r="A11" s="129">
        <v>5</v>
      </c>
      <c r="B11" s="132"/>
      <c r="C11" s="132"/>
      <c r="D11" s="132"/>
      <c r="E11" s="195"/>
      <c r="F11" s="195"/>
      <c r="G11" s="129"/>
      <c r="H11" s="129"/>
      <c r="I11" s="129"/>
      <c r="J11" s="143"/>
      <c r="K11" s="145"/>
      <c r="L11" s="133"/>
      <c r="M11" s="75">
        <f t="shared" si="1"/>
        <v>0</v>
      </c>
      <c r="N11" s="75" t="str">
        <f t="shared" si="0"/>
        <v/>
      </c>
      <c r="O11" s="142"/>
    </row>
    <row r="12" customHeight="1" spans="1:15">
      <c r="A12" s="71"/>
      <c r="B12" s="72"/>
      <c r="C12" s="72"/>
      <c r="D12" s="72"/>
      <c r="E12" s="73"/>
      <c r="F12" s="73"/>
      <c r="G12" s="71"/>
      <c r="H12" s="71"/>
      <c r="I12" s="71"/>
      <c r="J12" s="74"/>
      <c r="K12" s="76"/>
      <c r="L12" s="75"/>
      <c r="M12" s="75">
        <f t="shared" si="1"/>
        <v>0</v>
      </c>
      <c r="N12" s="75" t="str">
        <f t="shared" si="0"/>
        <v/>
      </c>
      <c r="O12" s="72"/>
    </row>
    <row r="13" customHeight="1" spans="1:15">
      <c r="A13" s="71"/>
      <c r="B13" s="72"/>
      <c r="C13" s="72"/>
      <c r="D13" s="72"/>
      <c r="E13" s="73"/>
      <c r="F13" s="73"/>
      <c r="G13" s="71"/>
      <c r="H13" s="71"/>
      <c r="I13" s="71"/>
      <c r="J13" s="74"/>
      <c r="K13" s="76"/>
      <c r="L13" s="75"/>
      <c r="M13" s="75">
        <f t="shared" si="1"/>
        <v>0</v>
      </c>
      <c r="N13" s="75" t="str">
        <f t="shared" si="0"/>
        <v/>
      </c>
      <c r="O13" s="72"/>
    </row>
    <row r="14" customHeight="1" spans="1:15">
      <c r="A14" s="71"/>
      <c r="B14" s="72"/>
      <c r="C14" s="72"/>
      <c r="D14" s="72"/>
      <c r="E14" s="73"/>
      <c r="F14" s="73"/>
      <c r="G14" s="71"/>
      <c r="H14" s="71"/>
      <c r="I14" s="71"/>
      <c r="J14" s="74"/>
      <c r="K14" s="76"/>
      <c r="L14" s="75"/>
      <c r="M14" s="75">
        <f t="shared" si="1"/>
        <v>0</v>
      </c>
      <c r="N14" s="75" t="str">
        <f t="shared" si="0"/>
        <v/>
      </c>
      <c r="O14" s="72"/>
    </row>
    <row r="15" customHeight="1" spans="1:15">
      <c r="A15" s="71"/>
      <c r="B15" s="72"/>
      <c r="C15" s="72"/>
      <c r="D15" s="72"/>
      <c r="E15" s="73"/>
      <c r="F15" s="73"/>
      <c r="G15" s="71"/>
      <c r="H15" s="71"/>
      <c r="I15" s="71"/>
      <c r="J15" s="74"/>
      <c r="K15" s="76"/>
      <c r="L15" s="75"/>
      <c r="M15" s="75">
        <f t="shared" si="1"/>
        <v>0</v>
      </c>
      <c r="N15" s="75" t="str">
        <f t="shared" si="0"/>
        <v/>
      </c>
      <c r="O15" s="72"/>
    </row>
    <row r="16" customHeight="1" spans="1:15">
      <c r="A16" s="71"/>
      <c r="B16" s="72"/>
      <c r="C16" s="72"/>
      <c r="D16" s="72"/>
      <c r="E16" s="73"/>
      <c r="F16" s="73"/>
      <c r="G16" s="71"/>
      <c r="H16" s="71"/>
      <c r="I16" s="71"/>
      <c r="J16" s="74"/>
      <c r="K16" s="76"/>
      <c r="L16" s="75"/>
      <c r="M16" s="75">
        <f t="shared" si="1"/>
        <v>0</v>
      </c>
      <c r="N16" s="75" t="str">
        <f t="shared" si="0"/>
        <v/>
      </c>
      <c r="O16" s="72"/>
    </row>
    <row r="17" customHeight="1" spans="1:15">
      <c r="A17" s="71"/>
      <c r="B17" s="72"/>
      <c r="C17" s="72"/>
      <c r="D17" s="72"/>
      <c r="E17" s="73"/>
      <c r="F17" s="73"/>
      <c r="G17" s="71"/>
      <c r="H17" s="71"/>
      <c r="I17" s="71"/>
      <c r="J17" s="74"/>
      <c r="K17" s="76"/>
      <c r="L17" s="75"/>
      <c r="M17" s="75">
        <f t="shared" si="1"/>
        <v>0</v>
      </c>
      <c r="N17" s="75" t="str">
        <f t="shared" si="0"/>
        <v/>
      </c>
      <c r="O17" s="72"/>
    </row>
    <row r="18" customHeight="1" spans="1:15">
      <c r="A18" s="71"/>
      <c r="B18" s="72"/>
      <c r="C18" s="72"/>
      <c r="D18" s="72"/>
      <c r="E18" s="73"/>
      <c r="F18" s="73"/>
      <c r="G18" s="71"/>
      <c r="H18" s="71"/>
      <c r="I18" s="71"/>
      <c r="J18" s="74"/>
      <c r="K18" s="76"/>
      <c r="L18" s="75"/>
      <c r="M18" s="75">
        <f t="shared" si="1"/>
        <v>0</v>
      </c>
      <c r="N18" s="75" t="str">
        <f t="shared" si="0"/>
        <v/>
      </c>
      <c r="O18" s="72"/>
    </row>
    <row r="19" customHeight="1" spans="1:15">
      <c r="A19" s="71"/>
      <c r="B19" s="72"/>
      <c r="C19" s="72"/>
      <c r="D19" s="72"/>
      <c r="E19" s="73"/>
      <c r="F19" s="73"/>
      <c r="G19" s="71"/>
      <c r="H19" s="71"/>
      <c r="I19" s="71"/>
      <c r="J19" s="74"/>
      <c r="K19" s="76"/>
      <c r="L19" s="75"/>
      <c r="M19" s="75">
        <f t="shared" si="1"/>
        <v>0</v>
      </c>
      <c r="N19" s="75" t="str">
        <f t="shared" si="0"/>
        <v/>
      </c>
      <c r="O19" s="72"/>
    </row>
    <row r="20" customHeight="1" spans="1:15">
      <c r="A20" s="71"/>
      <c r="B20" s="72"/>
      <c r="C20" s="72"/>
      <c r="D20" s="72"/>
      <c r="E20" s="73"/>
      <c r="F20" s="73"/>
      <c r="G20" s="71"/>
      <c r="H20" s="71"/>
      <c r="I20" s="71"/>
      <c r="J20" s="74"/>
      <c r="K20" s="76"/>
      <c r="L20" s="75"/>
      <c r="M20" s="75">
        <f t="shared" si="1"/>
        <v>0</v>
      </c>
      <c r="N20" s="75" t="str">
        <f t="shared" si="0"/>
        <v/>
      </c>
      <c r="O20" s="72"/>
    </row>
    <row r="21" customHeight="1" spans="1:15">
      <c r="A21" s="71"/>
      <c r="B21" s="72"/>
      <c r="C21" s="72"/>
      <c r="D21" s="72"/>
      <c r="E21" s="73"/>
      <c r="F21" s="73"/>
      <c r="G21" s="71"/>
      <c r="H21" s="71"/>
      <c r="I21" s="71"/>
      <c r="J21" s="74"/>
      <c r="K21" s="76"/>
      <c r="L21" s="75"/>
      <c r="M21" s="75">
        <f t="shared" si="1"/>
        <v>0</v>
      </c>
      <c r="N21" s="75" t="str">
        <f t="shared" si="0"/>
        <v/>
      </c>
      <c r="O21" s="72"/>
    </row>
    <row r="22" customHeight="1" spans="1:15">
      <c r="A22" s="71"/>
      <c r="B22" s="72"/>
      <c r="C22" s="72"/>
      <c r="D22" s="72"/>
      <c r="E22" s="73"/>
      <c r="F22" s="73"/>
      <c r="G22" s="71"/>
      <c r="H22" s="71"/>
      <c r="I22" s="71"/>
      <c r="J22" s="74"/>
      <c r="K22" s="76"/>
      <c r="L22" s="75"/>
      <c r="M22" s="75">
        <f t="shared" si="1"/>
        <v>0</v>
      </c>
      <c r="N22" s="75" t="str">
        <f t="shared" si="0"/>
        <v/>
      </c>
      <c r="O22" s="72"/>
    </row>
    <row r="23" customHeight="1" spans="1:15">
      <c r="A23" s="71"/>
      <c r="B23" s="72"/>
      <c r="C23" s="72"/>
      <c r="D23" s="72"/>
      <c r="E23" s="73"/>
      <c r="F23" s="73"/>
      <c r="G23" s="71"/>
      <c r="H23" s="71"/>
      <c r="I23" s="71"/>
      <c r="J23" s="74"/>
      <c r="K23" s="76"/>
      <c r="L23" s="75"/>
      <c r="M23" s="75">
        <f t="shared" si="1"/>
        <v>0</v>
      </c>
      <c r="N23" s="75" t="str">
        <f t="shared" ref="N23:N28" si="2">IF(K23=0,"",(L23-K23)/K23*100)</f>
        <v/>
      </c>
      <c r="O23" s="72"/>
    </row>
    <row r="24" customHeight="1" spans="1:15">
      <c r="A24" s="71"/>
      <c r="B24" s="72"/>
      <c r="C24" s="72"/>
      <c r="D24" s="72"/>
      <c r="E24" s="73"/>
      <c r="F24" s="73"/>
      <c r="G24" s="71"/>
      <c r="H24" s="71"/>
      <c r="I24" s="71"/>
      <c r="J24" s="74"/>
      <c r="K24" s="76"/>
      <c r="L24" s="75"/>
      <c r="M24" s="75">
        <f t="shared" si="1"/>
        <v>0</v>
      </c>
      <c r="N24" s="75" t="str">
        <f t="shared" si="2"/>
        <v/>
      </c>
      <c r="O24" s="72"/>
    </row>
    <row r="25" customHeight="1" spans="1:15">
      <c r="A25" s="71"/>
      <c r="B25" s="72"/>
      <c r="C25" s="72"/>
      <c r="D25" s="72"/>
      <c r="E25" s="73"/>
      <c r="F25" s="73"/>
      <c r="G25" s="71"/>
      <c r="H25" s="71"/>
      <c r="I25" s="71"/>
      <c r="J25" s="74"/>
      <c r="K25" s="76"/>
      <c r="L25" s="75"/>
      <c r="M25" s="75">
        <f t="shared" si="1"/>
        <v>0</v>
      </c>
      <c r="N25" s="75" t="str">
        <f t="shared" si="2"/>
        <v/>
      </c>
      <c r="O25" s="72"/>
    </row>
    <row r="26" customHeight="1" spans="1:15">
      <c r="A26" s="251" t="s">
        <v>556</v>
      </c>
      <c r="B26" s="78"/>
      <c r="C26" s="72"/>
      <c r="D26" s="72"/>
      <c r="E26" s="73"/>
      <c r="F26" s="73"/>
      <c r="G26" s="71"/>
      <c r="H26" s="71"/>
      <c r="I26" s="71"/>
      <c r="J26" s="74">
        <f>SUM(J7:J25)</f>
        <v>0</v>
      </c>
      <c r="K26" s="76">
        <f>SUM(K7:K25)</f>
        <v>0</v>
      </c>
      <c r="L26" s="75">
        <f>SUM(L7:L25)</f>
        <v>0</v>
      </c>
      <c r="M26" s="75">
        <f>SUM(M7:M25)</f>
        <v>0</v>
      </c>
      <c r="N26" s="75" t="str">
        <f t="shared" si="2"/>
        <v/>
      </c>
      <c r="O26" s="72"/>
    </row>
    <row r="27" customHeight="1" spans="1:15">
      <c r="A27" s="77" t="s">
        <v>966</v>
      </c>
      <c r="B27" s="78"/>
      <c r="C27" s="72"/>
      <c r="D27" s="72"/>
      <c r="E27" s="73"/>
      <c r="F27" s="73"/>
      <c r="G27" s="71"/>
      <c r="H27" s="71"/>
      <c r="I27" s="71"/>
      <c r="J27" s="74"/>
      <c r="K27" s="76"/>
      <c r="L27" s="75"/>
      <c r="M27" s="75"/>
      <c r="N27" s="75" t="str">
        <f t="shared" si="2"/>
        <v/>
      </c>
      <c r="O27" s="72"/>
    </row>
    <row r="28" customHeight="1" spans="1:15">
      <c r="A28" s="77" t="s">
        <v>556</v>
      </c>
      <c r="B28" s="88"/>
      <c r="C28" s="88"/>
      <c r="D28" s="88"/>
      <c r="E28" s="73"/>
      <c r="F28" s="73"/>
      <c r="G28" s="71"/>
      <c r="H28" s="71"/>
      <c r="I28" s="71"/>
      <c r="J28" s="74">
        <f>J26-J27</f>
        <v>0</v>
      </c>
      <c r="K28" s="76">
        <f>K26-K27</f>
        <v>0</v>
      </c>
      <c r="L28" s="75">
        <f>L26-L27</f>
        <v>0</v>
      </c>
      <c r="M28" s="75">
        <f>L28-K28</f>
        <v>0</v>
      </c>
      <c r="N28" s="75" t="str">
        <f t="shared" si="2"/>
        <v/>
      </c>
      <c r="O28" s="72"/>
    </row>
    <row r="29" customHeight="1" spans="1:11">
      <c r="A29" s="79" t="e">
        <f>#REF!&amp;#REF!</f>
        <v>#REF!</v>
      </c>
      <c r="K29" s="79" t="e">
        <f>"评估人员："&amp;#REF!</f>
        <v>#REF!</v>
      </c>
    </row>
    <row r="30" customHeight="1" spans="1:1">
      <c r="A30" s="79" t="e">
        <f>CONCATENATE(#REF!,#REF!,#REF!,#REF!,#REF!,#REF!,#REF!)</f>
        <v>#REF!</v>
      </c>
    </row>
  </sheetData>
  <mergeCells count="5">
    <mergeCell ref="A2:O2"/>
    <mergeCell ref="A3:O3"/>
    <mergeCell ref="A26:B26"/>
    <mergeCell ref="A27:B27"/>
    <mergeCell ref="A28:B28"/>
  </mergeCells>
  <hyperlinks>
    <hyperlink ref="A1" location="索引目录!E45" display="返回索引页"/>
    <hyperlink ref="B1" location="'4-7在建工程汇总'!A1" display="返回"/>
  </hyperlinks>
  <printOptions horizontalCentered="1"/>
  <pageMargins left="0.354330708661417" right="0.354330708661417"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A2" sqref="A2:D2"/>
    </sheetView>
  </sheetViews>
  <sheetFormatPr defaultColWidth="9" defaultRowHeight="15.75" outlineLevelCol="7"/>
  <cols>
    <col min="1" max="1" width="4.625" style="823" customWidth="1"/>
    <col min="2" max="3" width="19.625" style="823" customWidth="1"/>
    <col min="4" max="4" width="18" style="823" customWidth="1"/>
    <col min="5" max="5" width="17.625" style="823" customWidth="1"/>
    <col min="6" max="6" width="14.625" style="823" customWidth="1"/>
    <col min="7" max="7" width="15.75" style="823" customWidth="1"/>
    <col min="8" max="8" width="14.875" style="823" customWidth="1"/>
    <col min="9" max="16384" width="9" style="823"/>
  </cols>
  <sheetData>
    <row r="1" ht="20.25" spans="1:8">
      <c r="A1" s="832" t="s">
        <v>310</v>
      </c>
      <c r="B1" s="832"/>
      <c r="C1" s="832"/>
      <c r="D1" s="832"/>
      <c r="E1" s="832"/>
      <c r="F1" s="832"/>
      <c r="G1" s="832"/>
      <c r="H1" s="832"/>
    </row>
    <row r="2" spans="1:7">
      <c r="A2" s="739" t="s">
        <v>207</v>
      </c>
      <c r="B2"/>
      <c r="C2"/>
      <c r="D2"/>
      <c r="E2"/>
      <c r="F2"/>
      <c r="G2"/>
    </row>
    <row r="3" s="821" customFormat="1" ht="12.75" spans="1:8">
      <c r="A3" s="833" t="e">
        <f>"编制单位:"&amp;#REF!</f>
        <v>#REF!</v>
      </c>
      <c r="B3" s="834"/>
      <c r="D3" s="835" t="e">
        <f>CONCATENATE(#REF!,#REF!,#REF!,#REF!,#REF!,#REF!,#REF!)</f>
        <v>#REF!</v>
      </c>
      <c r="E3" s="835"/>
      <c r="F3" s="226"/>
      <c r="G3" s="844"/>
      <c r="H3" s="836" t="s">
        <v>311</v>
      </c>
    </row>
    <row r="4" s="821" customFormat="1" ht="12.75" spans="1:7">
      <c r="A4" s="834"/>
      <c r="B4" s="834"/>
      <c r="C4" s="226"/>
      <c r="D4" s="226"/>
      <c r="E4" s="226"/>
      <c r="F4" s="226"/>
      <c r="G4" s="226"/>
    </row>
    <row r="5" s="821" customFormat="1" ht="12.75" spans="1:8">
      <c r="A5" s="837" t="s">
        <v>312</v>
      </c>
      <c r="B5" s="68" t="s">
        <v>313</v>
      </c>
      <c r="C5" s="68" t="s">
        <v>314</v>
      </c>
      <c r="D5" s="215" t="s">
        <v>315</v>
      </c>
      <c r="E5" s="68" t="s">
        <v>316</v>
      </c>
      <c r="F5" s="68" t="s">
        <v>317</v>
      </c>
      <c r="G5" s="68" t="s">
        <v>318</v>
      </c>
      <c r="H5" s="68" t="s">
        <v>319</v>
      </c>
    </row>
    <row r="6" s="821" customFormat="1" ht="12.75" spans="1:8">
      <c r="A6" s="135" t="s">
        <v>320</v>
      </c>
      <c r="B6" s="134"/>
      <c r="C6" s="845"/>
      <c r="D6" s="846"/>
      <c r="E6" s="845"/>
      <c r="F6" s="847"/>
      <c r="G6" s="838"/>
      <c r="H6" s="848"/>
    </row>
    <row r="7" s="821" customFormat="1" ht="12.75" spans="1:8">
      <c r="A7" s="135" t="s">
        <v>321</v>
      </c>
      <c r="B7" s="134"/>
      <c r="C7" s="845"/>
      <c r="D7" s="846"/>
      <c r="E7" s="845"/>
      <c r="F7" s="847"/>
      <c r="G7" s="838"/>
      <c r="H7" s="848"/>
    </row>
    <row r="8" s="821" customFormat="1" ht="12.75" spans="1:8">
      <c r="A8" s="135" t="s">
        <v>322</v>
      </c>
      <c r="B8" s="134"/>
      <c r="C8" s="845"/>
      <c r="D8" s="846"/>
      <c r="E8" s="845"/>
      <c r="F8" s="847"/>
      <c r="G8" s="838"/>
      <c r="H8" s="848"/>
    </row>
    <row r="9" s="821" customFormat="1" ht="12.75" spans="1:8">
      <c r="A9" s="135" t="s">
        <v>323</v>
      </c>
      <c r="B9" s="134"/>
      <c r="C9" s="845"/>
      <c r="D9" s="846"/>
      <c r="E9" s="845"/>
      <c r="F9" s="847"/>
      <c r="G9" s="838"/>
      <c r="H9" s="848"/>
    </row>
    <row r="10" s="821" customFormat="1" ht="12.75" spans="1:8">
      <c r="A10" s="135" t="s">
        <v>324</v>
      </c>
      <c r="B10" s="134"/>
      <c r="C10" s="845"/>
      <c r="D10" s="846"/>
      <c r="E10" s="845"/>
      <c r="F10" s="847"/>
      <c r="G10" s="838"/>
      <c r="H10" s="848"/>
    </row>
    <row r="11" s="821" customFormat="1" ht="12.75" spans="1:8">
      <c r="A11" s="135" t="s">
        <v>325</v>
      </c>
      <c r="B11" s="134"/>
      <c r="C11" s="845"/>
      <c r="D11" s="846"/>
      <c r="E11" s="845"/>
      <c r="F11" s="847"/>
      <c r="G11" s="838"/>
      <c r="H11" s="848"/>
    </row>
    <row r="12" s="821" customFormat="1" ht="12.75" spans="1:8">
      <c r="A12" s="135" t="s">
        <v>326</v>
      </c>
      <c r="B12" s="134"/>
      <c r="C12" s="845"/>
      <c r="D12" s="846"/>
      <c r="E12" s="845"/>
      <c r="F12" s="847"/>
      <c r="G12" s="838"/>
      <c r="H12" s="848"/>
    </row>
    <row r="13" s="821" customFormat="1" ht="12.75" spans="1:8">
      <c r="A13" s="135" t="s">
        <v>327</v>
      </c>
      <c r="B13" s="134"/>
      <c r="C13" s="845"/>
      <c r="D13" s="846"/>
      <c r="E13" s="845"/>
      <c r="F13" s="847"/>
      <c r="G13" s="838"/>
      <c r="H13" s="848"/>
    </row>
    <row r="14" s="821" customFormat="1" ht="12.75" spans="1:8">
      <c r="A14" s="135" t="s">
        <v>328</v>
      </c>
      <c r="B14" s="134"/>
      <c r="C14" s="845"/>
      <c r="D14" s="846"/>
      <c r="E14" s="845"/>
      <c r="F14" s="847"/>
      <c r="G14" s="838"/>
      <c r="H14" s="848"/>
    </row>
    <row r="15" s="821" customFormat="1" ht="12.75" spans="1:8">
      <c r="A15" s="135" t="s">
        <v>329</v>
      </c>
      <c r="B15" s="134"/>
      <c r="C15" s="845"/>
      <c r="D15" s="846"/>
      <c r="E15" s="845"/>
      <c r="F15" s="847"/>
      <c r="G15" s="838"/>
      <c r="H15" s="848"/>
    </row>
    <row r="16" s="821" customFormat="1" ht="12.75" spans="1:7">
      <c r="A16" s="840" t="s">
        <v>330</v>
      </c>
      <c r="B16" s="841"/>
      <c r="C16" s="842"/>
      <c r="D16" s="842"/>
      <c r="E16" s="842"/>
      <c r="F16" s="842"/>
      <c r="G16" s="842"/>
    </row>
    <row r="17" s="821" customFormat="1" ht="12.75" spans="1:7">
      <c r="A17" s="834" t="s">
        <v>331</v>
      </c>
      <c r="B17" s="226"/>
      <c r="C17" s="843" t="s">
        <v>332</v>
      </c>
      <c r="D17" s="226"/>
      <c r="E17" s="226"/>
      <c r="F17" s="226"/>
      <c r="G17" s="226"/>
    </row>
    <row r="18" s="821" customFormat="1" ht="12.75"/>
  </sheetData>
  <mergeCells count="2">
    <mergeCell ref="A1:H1"/>
    <mergeCell ref="D3:E3"/>
  </mergeCells>
  <hyperlinks>
    <hyperlink ref="A2" location="索引目录!C4" display="返回索引页"/>
  </hyperlinks>
  <pageMargins left="0.7" right="0.7" top="0.75" bottom="0.75" header="0.3" footer="0.3"/>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V30"/>
  <sheetViews>
    <sheetView workbookViewId="0">
      <selection activeCell="C1" sqref="A$1:V$1048576"/>
    </sheetView>
  </sheetViews>
  <sheetFormatPr defaultColWidth="9" defaultRowHeight="15.75" customHeight="1"/>
  <cols>
    <col min="1" max="1" width="4.75" style="21" customWidth="1"/>
    <col min="2" max="2" width="20.875" style="21" customWidth="1"/>
    <col min="3" max="3" width="2.375" style="21" customWidth="1"/>
    <col min="4" max="4" width="4.75" style="21" customWidth="1"/>
    <col min="5" max="5" width="3.875" style="21" customWidth="1"/>
    <col min="6" max="6" width="9.25" style="21" customWidth="1"/>
    <col min="7" max="7" width="8.5" style="21" customWidth="1"/>
    <col min="8" max="8" width="13.625" style="21" hidden="1" customWidth="1" outlineLevel="1"/>
    <col min="9" max="9" width="7.875" style="21" hidden="1" customWidth="1" outlineLevel="1"/>
    <col min="10" max="10" width="10.75" style="21" hidden="1" customWidth="1" outlineLevel="1"/>
    <col min="11" max="11" width="11" style="21" hidden="1" customWidth="1" outlineLevel="1"/>
    <col min="12" max="12" width="13.125" style="21" customWidth="1" collapsed="1"/>
    <col min="13" max="13" width="8.75" style="21" customWidth="1"/>
    <col min="14" max="14" width="11.5" style="21" customWidth="1"/>
    <col min="15" max="15" width="11.75" style="21" customWidth="1"/>
    <col min="16" max="16" width="7.5" style="21" customWidth="1"/>
    <col min="17" max="17" width="8.375" style="21" customWidth="1"/>
    <col min="18" max="18" width="10.625" style="21" customWidth="1"/>
    <col min="19" max="19" width="11" style="21" customWidth="1"/>
    <col min="20" max="20" width="6.125" style="21" customWidth="1"/>
    <col min="21" max="21" width="6.25" style="21" customWidth="1"/>
    <col min="22" max="22" width="5.5" style="21" customWidth="1"/>
    <col min="23" max="16384" width="9" style="21"/>
  </cols>
  <sheetData>
    <row r="1" spans="1:22">
      <c r="A1" s="214" t="s">
        <v>207</v>
      </c>
      <c r="B1" s="59" t="s">
        <v>479</v>
      </c>
      <c r="C1" s="59"/>
      <c r="D1" s="59"/>
      <c r="E1" s="59"/>
      <c r="F1" s="60"/>
      <c r="G1" s="60"/>
      <c r="H1" s="60"/>
      <c r="I1" s="60"/>
      <c r="J1" s="60"/>
      <c r="K1" s="60"/>
      <c r="L1" s="60"/>
      <c r="M1" s="60"/>
      <c r="N1" s="60"/>
      <c r="O1" s="60"/>
      <c r="P1" s="60"/>
      <c r="Q1" s="60"/>
      <c r="R1" s="60"/>
      <c r="S1" s="60"/>
      <c r="T1" s="60"/>
      <c r="U1" s="60"/>
      <c r="V1" s="60"/>
    </row>
    <row r="2" s="56" customFormat="1" ht="30" customHeight="1" spans="1:22">
      <c r="A2" s="61" t="s">
        <v>976</v>
      </c>
      <c r="B2" s="62"/>
      <c r="C2" s="62"/>
      <c r="D2" s="62"/>
      <c r="E2" s="62"/>
      <c r="F2" s="62"/>
      <c r="G2" s="62"/>
      <c r="H2" s="62"/>
      <c r="I2" s="62"/>
      <c r="J2" s="62"/>
      <c r="K2" s="62"/>
      <c r="L2" s="62"/>
      <c r="M2" s="62"/>
      <c r="N2" s="62"/>
      <c r="O2" s="62"/>
      <c r="P2" s="62"/>
      <c r="Q2" s="62"/>
      <c r="R2" s="62"/>
      <c r="S2" s="62"/>
      <c r="T2" s="62"/>
      <c r="U2" s="62"/>
      <c r="V2" s="62"/>
    </row>
    <row r="3" ht="14.1" customHeight="1" spans="1:22">
      <c r="A3" s="63" t="e">
        <f>CONCATENATE(#REF!,#REF!,#REF!,#REF!,#REF!,#REF!,#REF!)</f>
        <v>#REF!</v>
      </c>
      <c r="B3" s="63"/>
      <c r="C3" s="63"/>
      <c r="D3" s="63"/>
      <c r="E3" s="63"/>
      <c r="F3" s="63"/>
      <c r="G3" s="63"/>
      <c r="H3" s="63"/>
      <c r="I3" s="63"/>
      <c r="J3" s="63"/>
      <c r="K3" s="63"/>
      <c r="L3" s="63"/>
      <c r="M3" s="63"/>
      <c r="N3" s="63"/>
      <c r="O3" s="64"/>
      <c r="P3" s="64"/>
      <c r="Q3" s="64"/>
      <c r="R3" s="64"/>
      <c r="S3" s="64"/>
      <c r="T3" s="64"/>
      <c r="U3" s="64"/>
      <c r="V3" s="64"/>
    </row>
    <row r="4" ht="14.1" customHeight="1" spans="1:22">
      <c r="A4" s="63"/>
      <c r="B4" s="63"/>
      <c r="C4" s="63"/>
      <c r="D4" s="63"/>
      <c r="E4" s="63"/>
      <c r="F4" s="63"/>
      <c r="G4" s="63"/>
      <c r="H4" s="63"/>
      <c r="I4" s="63"/>
      <c r="J4" s="63"/>
      <c r="K4" s="63"/>
      <c r="L4" s="63"/>
      <c r="M4" s="63"/>
      <c r="N4" s="63"/>
      <c r="O4" s="64"/>
      <c r="P4" s="64"/>
      <c r="Q4" s="64"/>
      <c r="R4" s="64"/>
      <c r="S4" s="64"/>
      <c r="T4" s="64"/>
      <c r="U4" s="64"/>
      <c r="V4" s="65" t="s">
        <v>977</v>
      </c>
    </row>
    <row r="5" customHeight="1" spans="1:22">
      <c r="A5" s="66" t="e">
        <f>#REF!&amp;#REF!</f>
        <v>#REF!</v>
      </c>
      <c r="V5" s="67" t="s">
        <v>236</v>
      </c>
    </row>
    <row r="6" s="60" customFormat="1" customHeight="1" spans="1:22">
      <c r="A6" s="215" t="s">
        <v>312</v>
      </c>
      <c r="B6" s="215" t="s">
        <v>969</v>
      </c>
      <c r="C6" s="238" t="s">
        <v>695</v>
      </c>
      <c r="D6" s="238" t="s">
        <v>669</v>
      </c>
      <c r="E6" s="238" t="s">
        <v>668</v>
      </c>
      <c r="F6" s="215" t="s">
        <v>978</v>
      </c>
      <c r="G6" s="215" t="s">
        <v>979</v>
      </c>
      <c r="H6" s="215" t="s">
        <v>483</v>
      </c>
      <c r="I6" s="249"/>
      <c r="J6" s="249"/>
      <c r="K6" s="253"/>
      <c r="L6" s="243" t="s">
        <v>346</v>
      </c>
      <c r="M6" s="243"/>
      <c r="N6" s="243"/>
      <c r="O6" s="246"/>
      <c r="P6" s="215" t="s">
        <v>484</v>
      </c>
      <c r="Q6" s="249"/>
      <c r="R6" s="249"/>
      <c r="S6" s="249"/>
      <c r="T6" s="238" t="s">
        <v>485</v>
      </c>
      <c r="U6" s="215" t="s">
        <v>555</v>
      </c>
      <c r="V6" s="215" t="s">
        <v>340</v>
      </c>
    </row>
    <row r="7" s="60" customFormat="1" customHeight="1" spans="1:22">
      <c r="A7" s="249"/>
      <c r="B7" s="249"/>
      <c r="C7" s="239"/>
      <c r="D7" s="239"/>
      <c r="E7" s="239"/>
      <c r="F7" s="249"/>
      <c r="G7" s="249"/>
      <c r="H7" s="215" t="s">
        <v>980</v>
      </c>
      <c r="I7" s="215" t="s">
        <v>981</v>
      </c>
      <c r="J7" s="215" t="s">
        <v>982</v>
      </c>
      <c r="K7" s="216" t="s">
        <v>282</v>
      </c>
      <c r="L7" s="70" t="s">
        <v>980</v>
      </c>
      <c r="M7" s="215" t="s">
        <v>981</v>
      </c>
      <c r="N7" s="215" t="s">
        <v>982</v>
      </c>
      <c r="O7" s="215" t="s">
        <v>282</v>
      </c>
      <c r="P7" s="215" t="s">
        <v>980</v>
      </c>
      <c r="Q7" s="215" t="s">
        <v>981</v>
      </c>
      <c r="R7" s="215" t="s">
        <v>982</v>
      </c>
      <c r="S7" s="215" t="s">
        <v>282</v>
      </c>
      <c r="T7" s="254"/>
      <c r="U7" s="249"/>
      <c r="V7" s="249"/>
    </row>
    <row r="8" customHeight="1" spans="1:22">
      <c r="A8" s="71">
        <v>1</v>
      </c>
      <c r="B8" s="35"/>
      <c r="C8" s="35"/>
      <c r="D8" s="72"/>
      <c r="E8" s="134"/>
      <c r="F8" s="73"/>
      <c r="G8" s="73"/>
      <c r="H8" s="75"/>
      <c r="I8" s="75"/>
      <c r="J8" s="75"/>
      <c r="K8" s="74"/>
      <c r="L8" s="76"/>
      <c r="M8" s="75"/>
      <c r="N8" s="75"/>
      <c r="O8" s="75"/>
      <c r="P8" s="75"/>
      <c r="Q8" s="75"/>
      <c r="R8" s="75"/>
      <c r="S8" s="75"/>
      <c r="T8" s="75" t="str">
        <f>IF(O8=0,"",(S8-O8))</f>
        <v/>
      </c>
      <c r="U8" s="75" t="str">
        <f>IF(O8=0,"",(S8-O8)/O8*100)</f>
        <v/>
      </c>
      <c r="V8" s="72"/>
    </row>
    <row r="9" customHeight="1" spans="1:22">
      <c r="A9" s="71">
        <v>2</v>
      </c>
      <c r="B9" s="34"/>
      <c r="C9" s="35"/>
      <c r="D9" s="72"/>
      <c r="E9" s="134"/>
      <c r="F9" s="73"/>
      <c r="G9" s="250"/>
      <c r="H9" s="75"/>
      <c r="I9" s="75"/>
      <c r="J9" s="75"/>
      <c r="K9" s="74"/>
      <c r="L9" s="76"/>
      <c r="M9" s="75"/>
      <c r="N9" s="75"/>
      <c r="O9" s="75"/>
      <c r="P9" s="75"/>
      <c r="Q9" s="75"/>
      <c r="R9" s="75"/>
      <c r="S9" s="75"/>
      <c r="T9" s="75" t="str">
        <f t="shared" ref="T9:T28" si="0">IF(O9=0,"",(S9-O9))</f>
        <v/>
      </c>
      <c r="U9" s="75" t="str">
        <f t="shared" ref="U9:U28" si="1">IF(O9=0,"",(S9-O9)/O9*100)</f>
        <v/>
      </c>
      <c r="V9" s="72"/>
    </row>
    <row r="10" customHeight="1" spans="1:22">
      <c r="A10" s="71"/>
      <c r="B10" s="35"/>
      <c r="C10" s="35"/>
      <c r="D10" s="72"/>
      <c r="E10" s="72"/>
      <c r="F10" s="73"/>
      <c r="G10" s="73"/>
      <c r="H10" s="75"/>
      <c r="I10" s="75"/>
      <c r="J10" s="75"/>
      <c r="K10" s="74"/>
      <c r="L10" s="76"/>
      <c r="M10" s="75"/>
      <c r="N10" s="75"/>
      <c r="O10" s="75"/>
      <c r="P10" s="75"/>
      <c r="Q10" s="75"/>
      <c r="R10" s="75"/>
      <c r="S10" s="75"/>
      <c r="T10" s="75" t="str">
        <f t="shared" si="0"/>
        <v/>
      </c>
      <c r="U10" s="75" t="str">
        <f t="shared" si="1"/>
        <v/>
      </c>
      <c r="V10" s="72"/>
    </row>
    <row r="11" customHeight="1" spans="1:22">
      <c r="A11" s="71"/>
      <c r="B11" s="35"/>
      <c r="C11" s="35"/>
      <c r="D11" s="72"/>
      <c r="E11" s="72"/>
      <c r="F11" s="73"/>
      <c r="G11" s="73"/>
      <c r="H11" s="75"/>
      <c r="I11" s="75"/>
      <c r="J11" s="75"/>
      <c r="K11" s="74"/>
      <c r="L11" s="76"/>
      <c r="M11" s="75"/>
      <c r="N11" s="75"/>
      <c r="O11" s="75"/>
      <c r="P11" s="75"/>
      <c r="Q11" s="75"/>
      <c r="R11" s="75"/>
      <c r="S11" s="75"/>
      <c r="T11" s="75" t="str">
        <f t="shared" si="0"/>
        <v/>
      </c>
      <c r="U11" s="75" t="str">
        <f t="shared" si="1"/>
        <v/>
      </c>
      <c r="V11" s="72"/>
    </row>
    <row r="12" customHeight="1" spans="1:22">
      <c r="A12" s="71"/>
      <c r="B12" s="35"/>
      <c r="C12" s="35"/>
      <c r="D12" s="72"/>
      <c r="E12" s="72"/>
      <c r="F12" s="73"/>
      <c r="G12" s="73"/>
      <c r="H12" s="75"/>
      <c r="I12" s="75"/>
      <c r="J12" s="75"/>
      <c r="K12" s="74"/>
      <c r="L12" s="76"/>
      <c r="M12" s="75"/>
      <c r="N12" s="75"/>
      <c r="O12" s="75"/>
      <c r="P12" s="75"/>
      <c r="Q12" s="75"/>
      <c r="R12" s="75"/>
      <c r="S12" s="75"/>
      <c r="T12" s="75" t="str">
        <f t="shared" si="0"/>
        <v/>
      </c>
      <c r="U12" s="75" t="str">
        <f t="shared" si="1"/>
        <v/>
      </c>
      <c r="V12" s="72"/>
    </row>
    <row r="13" customHeight="1" spans="1:22">
      <c r="A13" s="71"/>
      <c r="B13" s="35"/>
      <c r="C13" s="35"/>
      <c r="D13" s="72"/>
      <c r="E13" s="72"/>
      <c r="F13" s="73"/>
      <c r="G13" s="73"/>
      <c r="H13" s="75"/>
      <c r="I13" s="75"/>
      <c r="J13" s="75"/>
      <c r="K13" s="74"/>
      <c r="L13" s="76"/>
      <c r="M13" s="75"/>
      <c r="N13" s="75"/>
      <c r="O13" s="75"/>
      <c r="P13" s="75"/>
      <c r="Q13" s="75"/>
      <c r="R13" s="75"/>
      <c r="S13" s="75"/>
      <c r="T13" s="75" t="str">
        <f t="shared" si="0"/>
        <v/>
      </c>
      <c r="U13" s="75" t="str">
        <f t="shared" si="1"/>
        <v/>
      </c>
      <c r="V13" s="72"/>
    </row>
    <row r="14" customHeight="1" spans="1:22">
      <c r="A14" s="71"/>
      <c r="B14" s="35"/>
      <c r="C14" s="35"/>
      <c r="D14" s="72"/>
      <c r="E14" s="72"/>
      <c r="F14" s="73"/>
      <c r="G14" s="73"/>
      <c r="H14" s="75"/>
      <c r="I14" s="75"/>
      <c r="J14" s="75"/>
      <c r="K14" s="74"/>
      <c r="L14" s="76"/>
      <c r="M14" s="75"/>
      <c r="N14" s="75"/>
      <c r="O14" s="75"/>
      <c r="P14" s="75"/>
      <c r="Q14" s="75"/>
      <c r="R14" s="75"/>
      <c r="S14" s="75"/>
      <c r="T14" s="75" t="str">
        <f t="shared" si="0"/>
        <v/>
      </c>
      <c r="U14" s="75" t="str">
        <f t="shared" si="1"/>
        <v/>
      </c>
      <c r="V14" s="72"/>
    </row>
    <row r="15" customHeight="1" spans="1:22">
      <c r="A15" s="71"/>
      <c r="B15" s="35"/>
      <c r="C15" s="35"/>
      <c r="D15" s="72"/>
      <c r="E15" s="72"/>
      <c r="F15" s="73"/>
      <c r="G15" s="73"/>
      <c r="H15" s="75"/>
      <c r="I15" s="75"/>
      <c r="J15" s="75"/>
      <c r="K15" s="74"/>
      <c r="L15" s="76"/>
      <c r="M15" s="75"/>
      <c r="N15" s="75"/>
      <c r="O15" s="75"/>
      <c r="P15" s="75"/>
      <c r="Q15" s="75"/>
      <c r="R15" s="75"/>
      <c r="S15" s="75"/>
      <c r="T15" s="75" t="str">
        <f t="shared" si="0"/>
        <v/>
      </c>
      <c r="U15" s="75" t="str">
        <f t="shared" si="1"/>
        <v/>
      </c>
      <c r="V15" s="72"/>
    </row>
    <row r="16" customHeight="1" spans="1:22">
      <c r="A16" s="71"/>
      <c r="B16" s="35"/>
      <c r="C16" s="35"/>
      <c r="D16" s="72"/>
      <c r="E16" s="72"/>
      <c r="F16" s="73"/>
      <c r="G16" s="73"/>
      <c r="H16" s="75"/>
      <c r="I16" s="75"/>
      <c r="J16" s="75"/>
      <c r="K16" s="74"/>
      <c r="L16" s="76"/>
      <c r="M16" s="75"/>
      <c r="N16" s="75"/>
      <c r="O16" s="75"/>
      <c r="P16" s="75"/>
      <c r="Q16" s="75"/>
      <c r="R16" s="75"/>
      <c r="S16" s="75"/>
      <c r="T16" s="75" t="str">
        <f t="shared" si="0"/>
        <v/>
      </c>
      <c r="U16" s="75" t="str">
        <f t="shared" si="1"/>
        <v/>
      </c>
      <c r="V16" s="72"/>
    </row>
    <row r="17" customHeight="1" spans="1:22">
      <c r="A17" s="71"/>
      <c r="B17" s="35"/>
      <c r="C17" s="35"/>
      <c r="D17" s="72"/>
      <c r="E17" s="72"/>
      <c r="F17" s="73"/>
      <c r="G17" s="73"/>
      <c r="H17" s="75"/>
      <c r="I17" s="75"/>
      <c r="J17" s="75"/>
      <c r="K17" s="74"/>
      <c r="L17" s="76"/>
      <c r="M17" s="75"/>
      <c r="N17" s="75"/>
      <c r="O17" s="75"/>
      <c r="P17" s="75"/>
      <c r="Q17" s="75"/>
      <c r="R17" s="75"/>
      <c r="S17" s="75"/>
      <c r="T17" s="75" t="str">
        <f t="shared" si="0"/>
        <v/>
      </c>
      <c r="U17" s="75" t="str">
        <f t="shared" si="1"/>
        <v/>
      </c>
      <c r="V17" s="72"/>
    </row>
    <row r="18" customHeight="1" spans="1:22">
      <c r="A18" s="71"/>
      <c r="B18" s="35"/>
      <c r="C18" s="35"/>
      <c r="D18" s="72"/>
      <c r="E18" s="72"/>
      <c r="F18" s="73"/>
      <c r="G18" s="73"/>
      <c r="H18" s="75"/>
      <c r="I18" s="75"/>
      <c r="J18" s="75"/>
      <c r="K18" s="74"/>
      <c r="L18" s="76"/>
      <c r="M18" s="75"/>
      <c r="N18" s="75"/>
      <c r="O18" s="75"/>
      <c r="P18" s="75"/>
      <c r="Q18" s="75"/>
      <c r="R18" s="75"/>
      <c r="S18" s="75"/>
      <c r="T18" s="75" t="str">
        <f t="shared" si="0"/>
        <v/>
      </c>
      <c r="U18" s="75" t="str">
        <f t="shared" si="1"/>
        <v/>
      </c>
      <c r="V18" s="72"/>
    </row>
    <row r="19" customHeight="1" spans="1:22">
      <c r="A19" s="71"/>
      <c r="B19" s="35"/>
      <c r="C19" s="35"/>
      <c r="D19" s="72"/>
      <c r="E19" s="72"/>
      <c r="F19" s="73"/>
      <c r="G19" s="73"/>
      <c r="H19" s="75"/>
      <c r="I19" s="75"/>
      <c r="J19" s="75"/>
      <c r="K19" s="74"/>
      <c r="L19" s="76"/>
      <c r="M19" s="75"/>
      <c r="N19" s="75"/>
      <c r="O19" s="75"/>
      <c r="P19" s="75"/>
      <c r="Q19" s="75"/>
      <c r="R19" s="75"/>
      <c r="S19" s="75"/>
      <c r="T19" s="75" t="str">
        <f t="shared" si="0"/>
        <v/>
      </c>
      <c r="U19" s="75" t="str">
        <f t="shared" si="1"/>
        <v/>
      </c>
      <c r="V19" s="72"/>
    </row>
    <row r="20" customHeight="1" spans="1:22">
      <c r="A20" s="71"/>
      <c r="B20" s="35"/>
      <c r="C20" s="35"/>
      <c r="D20" s="72"/>
      <c r="E20" s="72"/>
      <c r="F20" s="73"/>
      <c r="G20" s="73"/>
      <c r="H20" s="75"/>
      <c r="I20" s="75"/>
      <c r="J20" s="75"/>
      <c r="K20" s="74"/>
      <c r="L20" s="76"/>
      <c r="M20" s="75"/>
      <c r="N20" s="75"/>
      <c r="O20" s="75"/>
      <c r="P20" s="75"/>
      <c r="Q20" s="75"/>
      <c r="R20" s="75"/>
      <c r="S20" s="75"/>
      <c r="T20" s="75" t="str">
        <f t="shared" si="0"/>
        <v/>
      </c>
      <c r="U20" s="75" t="str">
        <f t="shared" si="1"/>
        <v/>
      </c>
      <c r="V20" s="72"/>
    </row>
    <row r="21" customHeight="1" spans="1:22">
      <c r="A21" s="71"/>
      <c r="B21" s="35"/>
      <c r="C21" s="35"/>
      <c r="D21" s="72"/>
      <c r="E21" s="72"/>
      <c r="F21" s="73"/>
      <c r="G21" s="73"/>
      <c r="H21" s="75"/>
      <c r="I21" s="75"/>
      <c r="J21" s="75"/>
      <c r="K21" s="74"/>
      <c r="L21" s="76"/>
      <c r="M21" s="75"/>
      <c r="N21" s="75"/>
      <c r="O21" s="75"/>
      <c r="P21" s="75"/>
      <c r="Q21" s="75"/>
      <c r="R21" s="75"/>
      <c r="S21" s="75"/>
      <c r="T21" s="75" t="str">
        <f t="shared" si="0"/>
        <v/>
      </c>
      <c r="U21" s="75" t="str">
        <f t="shared" si="1"/>
        <v/>
      </c>
      <c r="V21" s="72"/>
    </row>
    <row r="22" customHeight="1" spans="1:22">
      <c r="A22" s="71"/>
      <c r="B22" s="35"/>
      <c r="C22" s="35"/>
      <c r="D22" s="72"/>
      <c r="E22" s="72"/>
      <c r="F22" s="73"/>
      <c r="G22" s="73"/>
      <c r="H22" s="75"/>
      <c r="I22" s="75"/>
      <c r="J22" s="75"/>
      <c r="K22" s="74"/>
      <c r="L22" s="76"/>
      <c r="M22" s="75"/>
      <c r="N22" s="75"/>
      <c r="O22" s="75"/>
      <c r="P22" s="75"/>
      <c r="Q22" s="75"/>
      <c r="R22" s="75"/>
      <c r="S22" s="75"/>
      <c r="T22" s="75" t="str">
        <f t="shared" si="0"/>
        <v/>
      </c>
      <c r="U22" s="75" t="str">
        <f t="shared" si="1"/>
        <v/>
      </c>
      <c r="V22" s="72"/>
    </row>
    <row r="23" customHeight="1" spans="1:22">
      <c r="A23" s="71"/>
      <c r="B23" s="35"/>
      <c r="C23" s="35"/>
      <c r="D23" s="72"/>
      <c r="E23" s="72"/>
      <c r="F23" s="73"/>
      <c r="G23" s="73"/>
      <c r="H23" s="75"/>
      <c r="I23" s="75"/>
      <c r="J23" s="75"/>
      <c r="K23" s="74"/>
      <c r="L23" s="76"/>
      <c r="M23" s="75"/>
      <c r="N23" s="75"/>
      <c r="O23" s="75"/>
      <c r="P23" s="75"/>
      <c r="Q23" s="75"/>
      <c r="R23" s="75"/>
      <c r="S23" s="75"/>
      <c r="T23" s="75" t="str">
        <f t="shared" si="0"/>
        <v/>
      </c>
      <c r="U23" s="75" t="str">
        <f t="shared" si="1"/>
        <v/>
      </c>
      <c r="V23" s="72"/>
    </row>
    <row r="24" customHeight="1" spans="1:22">
      <c r="A24" s="71"/>
      <c r="B24" s="35"/>
      <c r="C24" s="35"/>
      <c r="D24" s="72"/>
      <c r="E24" s="72"/>
      <c r="F24" s="73"/>
      <c r="G24" s="73"/>
      <c r="H24" s="75"/>
      <c r="I24" s="75"/>
      <c r="J24" s="75"/>
      <c r="K24" s="74"/>
      <c r="L24" s="76"/>
      <c r="M24" s="75"/>
      <c r="N24" s="75"/>
      <c r="O24" s="75"/>
      <c r="P24" s="75"/>
      <c r="Q24" s="75"/>
      <c r="R24" s="75"/>
      <c r="S24" s="75"/>
      <c r="T24" s="75" t="str">
        <f t="shared" si="0"/>
        <v/>
      </c>
      <c r="U24" s="75" t="str">
        <f t="shared" si="1"/>
        <v/>
      </c>
      <c r="V24" s="72"/>
    </row>
    <row r="25" customHeight="1" spans="1:22">
      <c r="A25" s="71"/>
      <c r="B25" s="35"/>
      <c r="C25" s="35"/>
      <c r="D25" s="72"/>
      <c r="E25" s="72"/>
      <c r="F25" s="73"/>
      <c r="G25" s="73"/>
      <c r="H25" s="75"/>
      <c r="I25" s="75"/>
      <c r="J25" s="75"/>
      <c r="K25" s="74"/>
      <c r="L25" s="76"/>
      <c r="M25" s="75"/>
      <c r="N25" s="75"/>
      <c r="O25" s="75"/>
      <c r="P25" s="75"/>
      <c r="Q25" s="75"/>
      <c r="R25" s="75"/>
      <c r="S25" s="75"/>
      <c r="T25" s="75" t="str">
        <f t="shared" si="0"/>
        <v/>
      </c>
      <c r="U25" s="75" t="str">
        <f t="shared" si="1"/>
        <v/>
      </c>
      <c r="V25" s="72"/>
    </row>
    <row r="26" customHeight="1" spans="1:22">
      <c r="A26" s="251" t="s">
        <v>556</v>
      </c>
      <c r="B26" s="252"/>
      <c r="C26" s="78"/>
      <c r="D26" s="72"/>
      <c r="E26" s="72"/>
      <c r="F26" s="73"/>
      <c r="G26" s="73"/>
      <c r="H26" s="75"/>
      <c r="I26" s="75"/>
      <c r="J26" s="75"/>
      <c r="K26" s="74">
        <f>SUM(K8:K25)</f>
        <v>0</v>
      </c>
      <c r="L26" s="76">
        <f t="shared" ref="L26:S26" si="2">SUM(L8:L25)</f>
        <v>0</v>
      </c>
      <c r="M26" s="75">
        <f t="shared" si="2"/>
        <v>0</v>
      </c>
      <c r="N26" s="75">
        <f t="shared" si="2"/>
        <v>0</v>
      </c>
      <c r="O26" s="75">
        <f t="shared" si="2"/>
        <v>0</v>
      </c>
      <c r="P26" s="75">
        <f t="shared" si="2"/>
        <v>0</v>
      </c>
      <c r="Q26" s="75">
        <f t="shared" si="2"/>
        <v>0</v>
      </c>
      <c r="R26" s="75">
        <f t="shared" si="2"/>
        <v>0</v>
      </c>
      <c r="S26" s="75">
        <f t="shared" si="2"/>
        <v>0</v>
      </c>
      <c r="T26" s="75" t="str">
        <f t="shared" si="0"/>
        <v/>
      </c>
      <c r="U26" s="75" t="str">
        <f t="shared" si="1"/>
        <v/>
      </c>
      <c r="V26" s="72"/>
    </row>
    <row r="27" customHeight="1" spans="1:22">
      <c r="A27" s="77" t="s">
        <v>983</v>
      </c>
      <c r="B27" s="252"/>
      <c r="C27" s="78"/>
      <c r="D27" s="72"/>
      <c r="E27" s="72"/>
      <c r="F27" s="73"/>
      <c r="G27" s="73"/>
      <c r="H27" s="75"/>
      <c r="I27" s="75"/>
      <c r="J27" s="75"/>
      <c r="K27" s="74"/>
      <c r="L27" s="76"/>
      <c r="M27" s="75"/>
      <c r="N27" s="75"/>
      <c r="O27" s="75"/>
      <c r="P27" s="75"/>
      <c r="Q27" s="75"/>
      <c r="R27" s="75"/>
      <c r="S27" s="75"/>
      <c r="T27" s="75" t="str">
        <f t="shared" si="0"/>
        <v/>
      </c>
      <c r="U27" s="75" t="str">
        <f t="shared" si="1"/>
        <v/>
      </c>
      <c r="V27" s="72"/>
    </row>
    <row r="28" customHeight="1" spans="1:22">
      <c r="A28" s="77" t="s">
        <v>556</v>
      </c>
      <c r="B28" s="230"/>
      <c r="C28" s="88"/>
      <c r="D28" s="88"/>
      <c r="E28" s="88"/>
      <c r="F28" s="73"/>
      <c r="G28" s="73"/>
      <c r="H28" s="75"/>
      <c r="I28" s="75"/>
      <c r="J28" s="75"/>
      <c r="K28" s="74">
        <f>K26-K27</f>
        <v>0</v>
      </c>
      <c r="L28" s="76">
        <f t="shared" ref="L28:S28" si="3">L26-L27</f>
        <v>0</v>
      </c>
      <c r="M28" s="75">
        <f t="shared" si="3"/>
        <v>0</v>
      </c>
      <c r="N28" s="75">
        <f t="shared" si="3"/>
        <v>0</v>
      </c>
      <c r="O28" s="75">
        <f t="shared" si="3"/>
        <v>0</v>
      </c>
      <c r="P28" s="75">
        <f t="shared" si="3"/>
        <v>0</v>
      </c>
      <c r="Q28" s="75">
        <f t="shared" si="3"/>
        <v>0</v>
      </c>
      <c r="R28" s="75">
        <f t="shared" si="3"/>
        <v>0</v>
      </c>
      <c r="S28" s="75">
        <f t="shared" si="3"/>
        <v>0</v>
      </c>
      <c r="T28" s="75" t="str">
        <f t="shared" si="0"/>
        <v/>
      </c>
      <c r="U28" s="75" t="str">
        <f t="shared" si="1"/>
        <v/>
      </c>
      <c r="V28" s="72"/>
    </row>
    <row r="29" customHeight="1" spans="1:15">
      <c r="A29" s="79" t="e">
        <f>#REF!&amp;#REF!</f>
        <v>#REF!</v>
      </c>
      <c r="O29" s="79" t="e">
        <f>"评估人员："&amp;#REF!</f>
        <v>#REF!</v>
      </c>
    </row>
    <row r="30" customHeight="1" spans="1:1">
      <c r="A30" s="79" t="e">
        <f>CONCATENATE(#REF!,#REF!,#REF!,#REF!,#REF!,#REF!,#REF!)</f>
        <v>#REF!</v>
      </c>
    </row>
  </sheetData>
  <mergeCells count="18">
    <mergeCell ref="A2:V2"/>
    <mergeCell ref="A3:V3"/>
    <mergeCell ref="H6:K6"/>
    <mergeCell ref="L6:O6"/>
    <mergeCell ref="P6:S6"/>
    <mergeCell ref="A26:C26"/>
    <mergeCell ref="A27:C27"/>
    <mergeCell ref="A28:C28"/>
    <mergeCell ref="A6:A7"/>
    <mergeCell ref="B6:B7"/>
    <mergeCell ref="C6:C7"/>
    <mergeCell ref="D6:D7"/>
    <mergeCell ref="E6:E7"/>
    <mergeCell ref="F6:F7"/>
    <mergeCell ref="G6:G7"/>
    <mergeCell ref="T6:T7"/>
    <mergeCell ref="U6:U7"/>
    <mergeCell ref="V6:V7"/>
  </mergeCells>
  <hyperlinks>
    <hyperlink ref="A1" location="索引目录!E46" display="返回索引页"/>
    <hyperlink ref="B1" location="'4-7在建工程汇总'!A1" display="返回"/>
  </hyperlinks>
  <printOptions horizontalCentered="1"/>
  <pageMargins left="0.551181102362205" right="0.551181102362205" top="0.905511811023622" bottom="0.826771653543307" header="1.22047244094488" footer="0.511811023622047"/>
  <pageSetup paperSize="9" scale="83"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5"/>
  <sheetViews>
    <sheetView topLeftCell="C1" workbookViewId="0">
      <selection activeCell="C1" sqref="A$1:P$1048576"/>
    </sheetView>
  </sheetViews>
  <sheetFormatPr defaultColWidth="9" defaultRowHeight="15.75" customHeight="1"/>
  <cols>
    <col min="1" max="1" width="5.875" style="21" customWidth="1"/>
    <col min="2" max="2" width="17.25" style="21" customWidth="1"/>
    <col min="3" max="3" width="11.125" style="21" customWidth="1"/>
    <col min="4" max="4" width="6.75" style="21" customWidth="1"/>
    <col min="5" max="5" width="9" style="21" hidden="1" customWidth="1" outlineLevel="1"/>
    <col min="6" max="6" width="8.125" style="21" hidden="1" customWidth="1" outlineLevel="1"/>
    <col min="7" max="7" width="12.625" style="21" hidden="1" customWidth="1" outlineLevel="1"/>
    <col min="8" max="8" width="10.5" style="21" customWidth="1" collapsed="1"/>
    <col min="9" max="9" width="9.75" style="21" customWidth="1"/>
    <col min="10" max="10" width="13.125" style="21" customWidth="1"/>
    <col min="11" max="12" width="9" style="21"/>
    <col min="13" max="13" width="12.75" style="21" customWidth="1"/>
    <col min="14" max="14" width="9.75" style="21" customWidth="1"/>
    <col min="15" max="15" width="6.5" style="21" customWidth="1"/>
    <col min="16" max="16384" width="9" style="21"/>
  </cols>
  <sheetData>
    <row r="1" spans="1:16">
      <c r="A1" s="214" t="s">
        <v>207</v>
      </c>
      <c r="B1" s="59" t="s">
        <v>479</v>
      </c>
      <c r="C1" s="60"/>
      <c r="D1" s="60"/>
      <c r="E1" s="60"/>
      <c r="F1" s="60"/>
      <c r="G1" s="60"/>
      <c r="H1" s="60"/>
      <c r="I1" s="60"/>
      <c r="J1" s="60"/>
      <c r="K1" s="60"/>
      <c r="L1" s="60"/>
      <c r="M1" s="60"/>
      <c r="N1" s="60"/>
      <c r="O1" s="60"/>
      <c r="P1" s="60"/>
    </row>
    <row r="2" s="56" customFormat="1" ht="30" customHeight="1" spans="1:16">
      <c r="A2" s="61" t="s">
        <v>984</v>
      </c>
      <c r="B2" s="62"/>
      <c r="C2" s="62"/>
      <c r="D2" s="62"/>
      <c r="E2" s="62"/>
      <c r="F2" s="62"/>
      <c r="G2" s="62"/>
      <c r="H2" s="62"/>
      <c r="I2" s="62"/>
      <c r="J2" s="62"/>
      <c r="K2" s="62"/>
      <c r="L2" s="62"/>
      <c r="M2" s="62"/>
      <c r="N2" s="62"/>
      <c r="O2" s="62"/>
      <c r="P2" s="62"/>
    </row>
    <row r="3" ht="14.1" customHeight="1" spans="1:16">
      <c r="A3" s="63" t="e">
        <f>CONCATENATE(#REF!,#REF!,#REF!,#REF!,#REF!,#REF!,#REF!)</f>
        <v>#REF!</v>
      </c>
      <c r="B3" s="63"/>
      <c r="C3" s="63"/>
      <c r="D3" s="63"/>
      <c r="E3" s="63"/>
      <c r="F3" s="63"/>
      <c r="G3" s="63"/>
      <c r="H3" s="63"/>
      <c r="I3" s="63"/>
      <c r="J3" s="63"/>
      <c r="K3" s="64"/>
      <c r="L3" s="64"/>
      <c r="M3" s="64"/>
      <c r="N3" s="64"/>
      <c r="O3" s="64"/>
      <c r="P3" s="64"/>
    </row>
    <row r="4" ht="14.1" customHeight="1" spans="1:16">
      <c r="A4" s="63"/>
      <c r="B4" s="63"/>
      <c r="C4" s="63"/>
      <c r="D4" s="63"/>
      <c r="E4" s="63"/>
      <c r="F4" s="63"/>
      <c r="G4" s="63"/>
      <c r="H4" s="63"/>
      <c r="I4" s="63"/>
      <c r="J4" s="63"/>
      <c r="K4" s="64"/>
      <c r="L4" s="64"/>
      <c r="M4" s="64"/>
      <c r="N4" s="64"/>
      <c r="O4" s="64"/>
      <c r="P4" s="65" t="s">
        <v>985</v>
      </c>
    </row>
    <row r="5" customHeight="1" spans="1:16">
      <c r="A5" s="66" t="e">
        <f>#REF!&amp;#REF!</f>
        <v>#REF!</v>
      </c>
      <c r="P5" s="67" t="s">
        <v>236</v>
      </c>
    </row>
    <row r="6" s="57" customFormat="1" customHeight="1" spans="1:16">
      <c r="A6" s="68" t="s">
        <v>312</v>
      </c>
      <c r="B6" s="68" t="s">
        <v>675</v>
      </c>
      <c r="C6" s="68" t="s">
        <v>986</v>
      </c>
      <c r="D6" s="215" t="s">
        <v>987</v>
      </c>
      <c r="E6" s="68" t="s">
        <v>483</v>
      </c>
      <c r="F6" s="71"/>
      <c r="G6" s="86"/>
      <c r="H6" s="243" t="s">
        <v>346</v>
      </c>
      <c r="I6" s="243"/>
      <c r="J6" s="246"/>
      <c r="K6" s="77" t="s">
        <v>484</v>
      </c>
      <c r="L6" s="230"/>
      <c r="M6" s="88"/>
      <c r="N6" s="247" t="s">
        <v>485</v>
      </c>
      <c r="O6" s="215" t="s">
        <v>988</v>
      </c>
      <c r="P6" s="215" t="s">
        <v>340</v>
      </c>
    </row>
    <row r="7" s="57" customFormat="1" customHeight="1" spans="1:16">
      <c r="A7" s="71"/>
      <c r="B7" s="71"/>
      <c r="C7" s="71"/>
      <c r="D7" s="71"/>
      <c r="E7" s="68" t="s">
        <v>669</v>
      </c>
      <c r="F7" s="68" t="s">
        <v>670</v>
      </c>
      <c r="G7" s="69" t="s">
        <v>280</v>
      </c>
      <c r="H7" s="88" t="s">
        <v>669</v>
      </c>
      <c r="I7" s="68" t="s">
        <v>670</v>
      </c>
      <c r="J7" s="68" t="s">
        <v>280</v>
      </c>
      <c r="K7" s="238" t="s">
        <v>671</v>
      </c>
      <c r="L7" s="68" t="s">
        <v>670</v>
      </c>
      <c r="M7" s="68" t="s">
        <v>280</v>
      </c>
      <c r="N7" s="248"/>
      <c r="O7" s="71"/>
      <c r="P7" s="71"/>
    </row>
    <row r="8" customHeight="1" spans="1:16">
      <c r="A8" s="71"/>
      <c r="B8" s="72"/>
      <c r="C8" s="72"/>
      <c r="D8" s="71"/>
      <c r="E8" s="244"/>
      <c r="F8" s="75"/>
      <c r="G8" s="74"/>
      <c r="H8" s="245"/>
      <c r="I8" s="75"/>
      <c r="J8" s="75"/>
      <c r="K8" s="244"/>
      <c r="L8" s="75"/>
      <c r="M8" s="75"/>
      <c r="N8" s="75" t="str">
        <f>IF(J8=0,"",(M8-J8))</f>
        <v/>
      </c>
      <c r="O8" s="75" t="str">
        <f>IF(J8=0,"",(M8-J8)/J8*100)</f>
        <v/>
      </c>
      <c r="P8" s="72"/>
    </row>
    <row r="9" customHeight="1" spans="1:16">
      <c r="A9" s="71"/>
      <c r="B9" s="72"/>
      <c r="C9" s="72"/>
      <c r="D9" s="71"/>
      <c r="E9" s="244"/>
      <c r="F9" s="75"/>
      <c r="G9" s="74"/>
      <c r="H9" s="245"/>
      <c r="I9" s="75"/>
      <c r="J9" s="75"/>
      <c r="K9" s="244"/>
      <c r="L9" s="75"/>
      <c r="M9" s="75"/>
      <c r="N9" s="75" t="str">
        <f t="shared" ref="N9:N28" si="0">IF(J9=0,"",(M9-J9))</f>
        <v/>
      </c>
      <c r="O9" s="75" t="str">
        <f t="shared" ref="O9:O28" si="1">IF(J9=0,"",(M9-J9)/J9*100)</f>
        <v/>
      </c>
      <c r="P9" s="72"/>
    </row>
    <row r="10" customHeight="1" spans="1:16">
      <c r="A10" s="71"/>
      <c r="B10" s="72"/>
      <c r="C10" s="72"/>
      <c r="D10" s="71"/>
      <c r="E10" s="244"/>
      <c r="F10" s="75"/>
      <c r="G10" s="74"/>
      <c r="H10" s="245"/>
      <c r="I10" s="75"/>
      <c r="J10" s="75"/>
      <c r="K10" s="244"/>
      <c r="L10" s="75"/>
      <c r="M10" s="75"/>
      <c r="N10" s="75" t="str">
        <f t="shared" si="0"/>
        <v/>
      </c>
      <c r="O10" s="75" t="str">
        <f t="shared" si="1"/>
        <v/>
      </c>
      <c r="P10" s="72"/>
    </row>
    <row r="11" customHeight="1" spans="1:16">
      <c r="A11" s="71"/>
      <c r="B11" s="72"/>
      <c r="C11" s="72"/>
      <c r="D11" s="71"/>
      <c r="E11" s="244"/>
      <c r="F11" s="75"/>
      <c r="G11" s="74"/>
      <c r="H11" s="245"/>
      <c r="I11" s="75"/>
      <c r="J11" s="75"/>
      <c r="K11" s="244"/>
      <c r="L11" s="75"/>
      <c r="M11" s="75"/>
      <c r="N11" s="75" t="str">
        <f t="shared" si="0"/>
        <v/>
      </c>
      <c r="O11" s="75" t="str">
        <f t="shared" si="1"/>
        <v/>
      </c>
      <c r="P11" s="72"/>
    </row>
    <row r="12" customHeight="1" spans="1:16">
      <c r="A12" s="71"/>
      <c r="B12" s="72"/>
      <c r="C12" s="72"/>
      <c r="D12" s="71"/>
      <c r="E12" s="244"/>
      <c r="F12" s="75"/>
      <c r="G12" s="74"/>
      <c r="H12" s="245"/>
      <c r="I12" s="75"/>
      <c r="J12" s="75"/>
      <c r="K12" s="244"/>
      <c r="L12" s="75"/>
      <c r="M12" s="75"/>
      <c r="N12" s="75" t="str">
        <f t="shared" si="0"/>
        <v/>
      </c>
      <c r="O12" s="75" t="str">
        <f t="shared" si="1"/>
        <v/>
      </c>
      <c r="P12" s="72"/>
    </row>
    <row r="13" customHeight="1" spans="1:16">
      <c r="A13" s="71"/>
      <c r="B13" s="72"/>
      <c r="C13" s="72"/>
      <c r="D13" s="71"/>
      <c r="E13" s="244"/>
      <c r="F13" s="75"/>
      <c r="G13" s="74"/>
      <c r="H13" s="245"/>
      <c r="I13" s="75"/>
      <c r="J13" s="75"/>
      <c r="K13" s="244"/>
      <c r="L13" s="75"/>
      <c r="M13" s="75"/>
      <c r="N13" s="75" t="str">
        <f t="shared" si="0"/>
        <v/>
      </c>
      <c r="O13" s="75" t="str">
        <f t="shared" si="1"/>
        <v/>
      </c>
      <c r="P13" s="72"/>
    </row>
    <row r="14" customHeight="1" spans="1:16">
      <c r="A14" s="71"/>
      <c r="B14" s="72"/>
      <c r="C14" s="72"/>
      <c r="D14" s="71"/>
      <c r="E14" s="244"/>
      <c r="F14" s="75"/>
      <c r="G14" s="74"/>
      <c r="H14" s="245"/>
      <c r="I14" s="75"/>
      <c r="J14" s="75"/>
      <c r="K14" s="244"/>
      <c r="L14" s="75"/>
      <c r="M14" s="75"/>
      <c r="N14" s="75" t="str">
        <f t="shared" si="0"/>
        <v/>
      </c>
      <c r="O14" s="75" t="str">
        <f t="shared" si="1"/>
        <v/>
      </c>
      <c r="P14" s="72"/>
    </row>
    <row r="15" customHeight="1" spans="1:16">
      <c r="A15" s="71"/>
      <c r="B15" s="72"/>
      <c r="C15" s="72"/>
      <c r="D15" s="71"/>
      <c r="E15" s="244"/>
      <c r="F15" s="75"/>
      <c r="G15" s="74"/>
      <c r="H15" s="245"/>
      <c r="I15" s="75"/>
      <c r="J15" s="75"/>
      <c r="K15" s="244"/>
      <c r="L15" s="75"/>
      <c r="M15" s="75"/>
      <c r="N15" s="75" t="str">
        <f t="shared" si="0"/>
        <v/>
      </c>
      <c r="O15" s="75" t="str">
        <f t="shared" si="1"/>
        <v/>
      </c>
      <c r="P15" s="72"/>
    </row>
    <row r="16" customHeight="1" spans="1:16">
      <c r="A16" s="71"/>
      <c r="B16" s="72"/>
      <c r="C16" s="72"/>
      <c r="D16" s="71"/>
      <c r="E16" s="244"/>
      <c r="F16" s="75"/>
      <c r="G16" s="74"/>
      <c r="H16" s="245"/>
      <c r="I16" s="75"/>
      <c r="J16" s="75"/>
      <c r="K16" s="244"/>
      <c r="L16" s="75"/>
      <c r="M16" s="75"/>
      <c r="N16" s="75" t="str">
        <f t="shared" si="0"/>
        <v/>
      </c>
      <c r="O16" s="75" t="str">
        <f t="shared" si="1"/>
        <v/>
      </c>
      <c r="P16" s="72"/>
    </row>
    <row r="17" customHeight="1" spans="1:16">
      <c r="A17" s="71"/>
      <c r="B17" s="72"/>
      <c r="C17" s="72"/>
      <c r="D17" s="71"/>
      <c r="E17" s="244"/>
      <c r="F17" s="75"/>
      <c r="G17" s="74"/>
      <c r="H17" s="245"/>
      <c r="I17" s="75"/>
      <c r="J17" s="75"/>
      <c r="K17" s="244"/>
      <c r="L17" s="75"/>
      <c r="M17" s="75"/>
      <c r="N17" s="75" t="str">
        <f t="shared" si="0"/>
        <v/>
      </c>
      <c r="O17" s="75" t="str">
        <f t="shared" si="1"/>
        <v/>
      </c>
      <c r="P17" s="72"/>
    </row>
    <row r="18" customHeight="1" spans="1:16">
      <c r="A18" s="71"/>
      <c r="B18" s="72"/>
      <c r="C18" s="72"/>
      <c r="D18" s="71"/>
      <c r="E18" s="244"/>
      <c r="F18" s="75"/>
      <c r="G18" s="74"/>
      <c r="H18" s="245"/>
      <c r="I18" s="75"/>
      <c r="J18" s="75"/>
      <c r="K18" s="244"/>
      <c r="L18" s="75"/>
      <c r="M18" s="75"/>
      <c r="N18" s="75" t="str">
        <f t="shared" si="0"/>
        <v/>
      </c>
      <c r="O18" s="75" t="str">
        <f t="shared" si="1"/>
        <v/>
      </c>
      <c r="P18" s="72"/>
    </row>
    <row r="19" customHeight="1" spans="1:16">
      <c r="A19" s="71"/>
      <c r="B19" s="72"/>
      <c r="C19" s="72"/>
      <c r="D19" s="71"/>
      <c r="E19" s="244"/>
      <c r="F19" s="75"/>
      <c r="G19" s="74"/>
      <c r="H19" s="245"/>
      <c r="I19" s="75"/>
      <c r="J19" s="75"/>
      <c r="K19" s="244"/>
      <c r="L19" s="75"/>
      <c r="M19" s="75"/>
      <c r="N19" s="75" t="str">
        <f t="shared" si="0"/>
        <v/>
      </c>
      <c r="O19" s="75" t="str">
        <f t="shared" si="1"/>
        <v/>
      </c>
      <c r="P19" s="72"/>
    </row>
    <row r="20" customHeight="1" spans="1:16">
      <c r="A20" s="71"/>
      <c r="B20" s="72"/>
      <c r="C20" s="72"/>
      <c r="D20" s="71"/>
      <c r="E20" s="244"/>
      <c r="F20" s="75"/>
      <c r="G20" s="74"/>
      <c r="H20" s="245"/>
      <c r="I20" s="75"/>
      <c r="J20" s="75"/>
      <c r="K20" s="244"/>
      <c r="L20" s="75"/>
      <c r="M20" s="75"/>
      <c r="N20" s="75" t="str">
        <f t="shared" si="0"/>
        <v/>
      </c>
      <c r="O20" s="75" t="str">
        <f t="shared" si="1"/>
        <v/>
      </c>
      <c r="P20" s="72"/>
    </row>
    <row r="21" customHeight="1" spans="1:16">
      <c r="A21" s="71"/>
      <c r="B21" s="72"/>
      <c r="C21" s="72"/>
      <c r="D21" s="71"/>
      <c r="E21" s="244"/>
      <c r="F21" s="75"/>
      <c r="G21" s="74"/>
      <c r="H21" s="245"/>
      <c r="I21" s="75"/>
      <c r="J21" s="75"/>
      <c r="K21" s="244"/>
      <c r="L21" s="75"/>
      <c r="M21" s="75"/>
      <c r="N21" s="75" t="str">
        <f t="shared" si="0"/>
        <v/>
      </c>
      <c r="O21" s="75" t="str">
        <f t="shared" si="1"/>
        <v/>
      </c>
      <c r="P21" s="72"/>
    </row>
    <row r="22" customHeight="1" spans="1:16">
      <c r="A22" s="71"/>
      <c r="B22" s="72"/>
      <c r="C22" s="72"/>
      <c r="D22" s="71"/>
      <c r="E22" s="244"/>
      <c r="F22" s="75"/>
      <c r="G22" s="74"/>
      <c r="H22" s="245"/>
      <c r="I22" s="75"/>
      <c r="J22" s="75"/>
      <c r="K22" s="244"/>
      <c r="L22" s="75"/>
      <c r="M22" s="75"/>
      <c r="N22" s="75" t="str">
        <f t="shared" si="0"/>
        <v/>
      </c>
      <c r="O22" s="75" t="str">
        <f t="shared" si="1"/>
        <v/>
      </c>
      <c r="P22" s="72"/>
    </row>
    <row r="23" customHeight="1" spans="1:16">
      <c r="A23" s="71"/>
      <c r="B23" s="72"/>
      <c r="C23" s="72"/>
      <c r="D23" s="71"/>
      <c r="E23" s="244"/>
      <c r="F23" s="75"/>
      <c r="G23" s="74"/>
      <c r="H23" s="245"/>
      <c r="I23" s="75"/>
      <c r="J23" s="75"/>
      <c r="K23" s="244"/>
      <c r="L23" s="75"/>
      <c r="M23" s="75"/>
      <c r="N23" s="75" t="str">
        <f t="shared" si="0"/>
        <v/>
      </c>
      <c r="O23" s="75" t="str">
        <f t="shared" si="1"/>
        <v/>
      </c>
      <c r="P23" s="72"/>
    </row>
    <row r="24" customHeight="1" spans="1:16">
      <c r="A24" s="71"/>
      <c r="B24" s="72"/>
      <c r="C24" s="72"/>
      <c r="D24" s="71"/>
      <c r="E24" s="244"/>
      <c r="F24" s="75"/>
      <c r="G24" s="74"/>
      <c r="H24" s="245"/>
      <c r="I24" s="75"/>
      <c r="J24" s="75"/>
      <c r="K24" s="244"/>
      <c r="L24" s="75"/>
      <c r="M24" s="75"/>
      <c r="N24" s="75" t="str">
        <f t="shared" si="0"/>
        <v/>
      </c>
      <c r="O24" s="75" t="str">
        <f t="shared" si="1"/>
        <v/>
      </c>
      <c r="P24" s="72"/>
    </row>
    <row r="25" customHeight="1" spans="1:16">
      <c r="A25" s="71"/>
      <c r="B25" s="72"/>
      <c r="C25" s="72"/>
      <c r="D25" s="71"/>
      <c r="E25" s="244"/>
      <c r="F25" s="75"/>
      <c r="G25" s="74"/>
      <c r="H25" s="245"/>
      <c r="I25" s="75"/>
      <c r="J25" s="75"/>
      <c r="K25" s="244"/>
      <c r="L25" s="75"/>
      <c r="M25" s="75"/>
      <c r="N25" s="75" t="str">
        <f t="shared" si="0"/>
        <v/>
      </c>
      <c r="O25" s="75" t="str">
        <f t="shared" si="1"/>
        <v/>
      </c>
      <c r="P25" s="72"/>
    </row>
    <row r="26" customHeight="1" spans="1:16">
      <c r="A26" s="77" t="s">
        <v>632</v>
      </c>
      <c r="B26" s="88"/>
      <c r="C26" s="72"/>
      <c r="D26" s="71"/>
      <c r="E26" s="244"/>
      <c r="F26" s="75"/>
      <c r="G26" s="74">
        <f>SUM(G8:G25)</f>
        <v>0</v>
      </c>
      <c r="H26" s="245"/>
      <c r="I26" s="75"/>
      <c r="J26" s="75">
        <f>SUM(J8:J25)</f>
        <v>0</v>
      </c>
      <c r="K26" s="244"/>
      <c r="L26" s="75"/>
      <c r="M26" s="75">
        <f>SUM(M8:M25)</f>
        <v>0</v>
      </c>
      <c r="N26" s="75" t="str">
        <f t="shared" si="0"/>
        <v/>
      </c>
      <c r="O26" s="75" t="str">
        <f t="shared" si="1"/>
        <v/>
      </c>
      <c r="P26" s="72"/>
    </row>
    <row r="27" customHeight="1" spans="1:16">
      <c r="A27" s="77" t="s">
        <v>989</v>
      </c>
      <c r="B27" s="78"/>
      <c r="C27" s="72"/>
      <c r="D27" s="71"/>
      <c r="E27" s="244"/>
      <c r="F27" s="75"/>
      <c r="G27" s="74"/>
      <c r="H27" s="245"/>
      <c r="I27" s="75"/>
      <c r="J27" s="75"/>
      <c r="K27" s="244"/>
      <c r="L27" s="75"/>
      <c r="M27" s="75"/>
      <c r="N27" s="75" t="str">
        <f t="shared" si="0"/>
        <v/>
      </c>
      <c r="O27" s="75" t="str">
        <f t="shared" si="1"/>
        <v/>
      </c>
      <c r="P27" s="72"/>
    </row>
    <row r="28" customHeight="1" spans="1:16">
      <c r="A28" s="77" t="s">
        <v>990</v>
      </c>
      <c r="B28" s="88"/>
      <c r="C28" s="78"/>
      <c r="D28" s="35"/>
      <c r="E28" s="244"/>
      <c r="F28" s="75"/>
      <c r="G28" s="74">
        <f>G26-G27</f>
        <v>0</v>
      </c>
      <c r="H28" s="245"/>
      <c r="I28" s="75"/>
      <c r="J28" s="75">
        <f>J26-J27</f>
        <v>0</v>
      </c>
      <c r="K28" s="244"/>
      <c r="L28" s="75"/>
      <c r="M28" s="75">
        <f>M26-M27</f>
        <v>0</v>
      </c>
      <c r="N28" s="75" t="str">
        <f t="shared" si="0"/>
        <v/>
      </c>
      <c r="O28" s="75" t="str">
        <f t="shared" si="1"/>
        <v/>
      </c>
      <c r="P28" s="72"/>
    </row>
    <row r="29" customHeight="1" spans="1:16">
      <c r="A29" s="79" t="e">
        <f>#REF!&amp;#REF!</f>
        <v>#REF!</v>
      </c>
      <c r="J29" s="79" t="e">
        <f>"评估人员："&amp;#REF!</f>
        <v>#REF!</v>
      </c>
      <c r="P29" s="137"/>
    </row>
    <row r="30" customHeight="1" spans="1:16">
      <c r="A30" s="79" t="e">
        <f>CONCATENATE(#REF!,#REF!,#REF!,#REF!,#REF!,#REF!,#REF!)</f>
        <v>#REF!</v>
      </c>
      <c r="P30" s="137"/>
    </row>
    <row r="31" customHeight="1" spans="16:16">
      <c r="P31" s="137"/>
    </row>
    <row r="32" customHeight="1" spans="16:16">
      <c r="P32" s="137"/>
    </row>
    <row r="33" customHeight="1" spans="16:16">
      <c r="P33" s="137"/>
    </row>
    <row r="34" customHeight="1" spans="16:16">
      <c r="P34" s="137"/>
    </row>
    <row r="35" customHeight="1" spans="16:16">
      <c r="P35" s="137"/>
    </row>
    <row r="36" customHeight="1" spans="16:16">
      <c r="P36" s="137"/>
    </row>
    <row r="37" customHeight="1" spans="16:16">
      <c r="P37" s="137"/>
    </row>
    <row r="38" customHeight="1" spans="16:16">
      <c r="P38" s="137"/>
    </row>
    <row r="39" customHeight="1" spans="16:16">
      <c r="P39" s="137"/>
    </row>
    <row r="40" customHeight="1" spans="16:16">
      <c r="P40" s="137"/>
    </row>
    <row r="41" customHeight="1" spans="16:16">
      <c r="P41" s="137"/>
    </row>
    <row r="42" customHeight="1" spans="16:16">
      <c r="P42" s="137"/>
    </row>
    <row r="43" customHeight="1" spans="16:16">
      <c r="P43" s="137"/>
    </row>
    <row r="44" customHeight="1" spans="16:16">
      <c r="P44" s="137"/>
    </row>
    <row r="45" customHeight="1" spans="16:16">
      <c r="P45" s="137"/>
    </row>
  </sheetData>
  <mergeCells count="15">
    <mergeCell ref="A2:P2"/>
    <mergeCell ref="A3:P3"/>
    <mergeCell ref="E6:G6"/>
    <mergeCell ref="H6:J6"/>
    <mergeCell ref="K6:M6"/>
    <mergeCell ref="A26:B26"/>
    <mergeCell ref="A27:B27"/>
    <mergeCell ref="A28:B28"/>
    <mergeCell ref="A6:A7"/>
    <mergeCell ref="B6:B7"/>
    <mergeCell ref="C6:C7"/>
    <mergeCell ref="D6:D7"/>
    <mergeCell ref="N6:N7"/>
    <mergeCell ref="O6:O7"/>
    <mergeCell ref="P6:P7"/>
  </mergeCells>
  <hyperlinks>
    <hyperlink ref="A1" location="索引目录!D47" display="返回索引页"/>
    <hyperlink ref="B1" location="'4-非流动资产汇总'!B14" display="返回"/>
  </hyperlinks>
  <printOptions horizontalCentered="1"/>
  <pageMargins left="0.748031496062992" right="0.748031496062992" top="0.905511811023622" bottom="0.826771653543307" header="1.22047244094488" footer="0.511811023622047"/>
  <pageSetup paperSize="9" scale="76" fitToHeight="0" orientation="landscape"/>
  <headerFooter alignWithMargins="0">
    <oddHeader>&amp;R&amp;"宋体,常规"&amp;10共&amp;"Times New Roman,常规"&amp;N&amp;"宋体,常规"页第&amp;"Times New Roman,常规"&amp;P&amp;"宋体,常规"页</oddHeader>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selection activeCell="C1" sqref="A$1:I$1048576"/>
    </sheetView>
  </sheetViews>
  <sheetFormatPr defaultColWidth="9" defaultRowHeight="15.75" customHeight="1"/>
  <cols>
    <col min="1" max="1" width="6.5" style="21" customWidth="1"/>
    <col min="2" max="2" width="30.5" style="21" customWidth="1"/>
    <col min="3" max="3" width="14.5" style="21" customWidth="1"/>
    <col min="4" max="4" width="17.125" style="21" hidden="1" customWidth="1" outlineLevel="1"/>
    <col min="5" max="5" width="19.25" style="21" customWidth="1" collapsed="1"/>
    <col min="6" max="6" width="21.25" style="21" customWidth="1"/>
    <col min="7" max="7" width="15.625" style="21" customWidth="1"/>
    <col min="8" max="8" width="12.375" style="21" customWidth="1"/>
    <col min="9" max="9" width="12.75" style="21" customWidth="1"/>
    <col min="10" max="16384" width="9" style="21"/>
  </cols>
  <sheetData>
    <row r="1" spans="1:9">
      <c r="A1" s="214" t="s">
        <v>207</v>
      </c>
      <c r="B1" s="59" t="s">
        <v>479</v>
      </c>
      <c r="C1" s="60"/>
      <c r="D1" s="60"/>
      <c r="E1" s="60"/>
      <c r="F1" s="60"/>
      <c r="G1" s="60"/>
      <c r="H1" s="60"/>
      <c r="I1" s="60"/>
    </row>
    <row r="2" s="56" customFormat="1" ht="30" customHeight="1" spans="1:9">
      <c r="A2" s="61" t="s">
        <v>991</v>
      </c>
      <c r="B2" s="62"/>
      <c r="C2" s="62"/>
      <c r="D2" s="62"/>
      <c r="E2" s="62"/>
      <c r="F2" s="62"/>
      <c r="G2" s="62"/>
      <c r="H2" s="62"/>
      <c r="I2" s="62"/>
    </row>
    <row r="3" ht="14.1" customHeight="1" spans="1:9">
      <c r="A3" s="63" t="e">
        <f>CONCATENATE(#REF!,#REF!,#REF!,#REF!,#REF!,#REF!,#REF!)</f>
        <v>#REF!</v>
      </c>
      <c r="B3" s="63"/>
      <c r="C3" s="63"/>
      <c r="D3" s="63"/>
      <c r="E3" s="63"/>
      <c r="F3" s="63"/>
      <c r="G3" s="63"/>
      <c r="H3" s="63"/>
      <c r="I3" s="63"/>
    </row>
    <row r="4" ht="14.1" customHeight="1" spans="1:9">
      <c r="A4" s="63"/>
      <c r="B4" s="63"/>
      <c r="C4" s="63"/>
      <c r="D4" s="63"/>
      <c r="E4" s="63"/>
      <c r="F4" s="63"/>
      <c r="G4" s="63"/>
      <c r="H4" s="63"/>
      <c r="I4" s="82" t="s">
        <v>992</v>
      </c>
    </row>
    <row r="5" customHeight="1" spans="1:9">
      <c r="A5" s="66" t="e">
        <f>#REF!&amp;#REF!</f>
        <v>#REF!</v>
      </c>
      <c r="I5" s="67" t="s">
        <v>236</v>
      </c>
    </row>
    <row r="6" s="57" customFormat="1" customHeight="1" spans="1:9">
      <c r="A6" s="68" t="s">
        <v>312</v>
      </c>
      <c r="B6" s="68" t="s">
        <v>993</v>
      </c>
      <c r="C6" s="68" t="s">
        <v>609</v>
      </c>
      <c r="D6" s="69" t="s">
        <v>483</v>
      </c>
      <c r="E6" s="70" t="s">
        <v>346</v>
      </c>
      <c r="F6" s="68" t="s">
        <v>484</v>
      </c>
      <c r="G6" s="68" t="s">
        <v>485</v>
      </c>
      <c r="H6" s="68" t="s">
        <v>486</v>
      </c>
      <c r="I6" s="68" t="s">
        <v>340</v>
      </c>
    </row>
    <row r="7" customHeight="1" spans="1:9">
      <c r="A7" s="71"/>
      <c r="B7" s="72"/>
      <c r="C7" s="73"/>
      <c r="D7" s="74"/>
      <c r="E7" s="76"/>
      <c r="F7" s="75"/>
      <c r="G7" s="75" t="str">
        <f>IF(E7=0,"",F7-E7)</f>
        <v/>
      </c>
      <c r="H7" s="75" t="str">
        <f>IF(E7=0,"",(F7-E7)/E7*100)</f>
        <v/>
      </c>
      <c r="I7" s="72"/>
    </row>
    <row r="8" customHeight="1" spans="1:9">
      <c r="A8" s="71"/>
      <c r="B8" s="72"/>
      <c r="C8" s="73"/>
      <c r="D8" s="74"/>
      <c r="E8" s="76"/>
      <c r="F8" s="75"/>
      <c r="G8" s="75" t="str">
        <f t="shared" ref="G8:G27" si="0">IF(E8=0,"",F8-E8)</f>
        <v/>
      </c>
      <c r="H8" s="75" t="str">
        <f t="shared" ref="H8:H28" si="1">IF(E8=0,"",(F8-E8)/E8*100)</f>
        <v/>
      </c>
      <c r="I8" s="72"/>
    </row>
    <row r="9" customHeight="1" spans="1:9">
      <c r="A9" s="71"/>
      <c r="B9" s="72"/>
      <c r="C9" s="73"/>
      <c r="D9" s="74"/>
      <c r="E9" s="76"/>
      <c r="F9" s="75"/>
      <c r="G9" s="75" t="str">
        <f t="shared" si="0"/>
        <v/>
      </c>
      <c r="H9" s="75" t="str">
        <f t="shared" si="1"/>
        <v/>
      </c>
      <c r="I9" s="72"/>
    </row>
    <row r="10" customHeight="1" spans="1:9">
      <c r="A10" s="71"/>
      <c r="B10" s="72"/>
      <c r="C10" s="73"/>
      <c r="D10" s="74"/>
      <c r="E10" s="76"/>
      <c r="F10" s="75"/>
      <c r="G10" s="75" t="str">
        <f t="shared" si="0"/>
        <v/>
      </c>
      <c r="H10" s="75" t="str">
        <f t="shared" si="1"/>
        <v/>
      </c>
      <c r="I10" s="72"/>
    </row>
    <row r="11" customHeight="1" spans="1:9">
      <c r="A11" s="71"/>
      <c r="B11" s="72"/>
      <c r="C11" s="73"/>
      <c r="D11" s="74"/>
      <c r="E11" s="76"/>
      <c r="F11" s="75"/>
      <c r="G11" s="75" t="str">
        <f t="shared" si="0"/>
        <v/>
      </c>
      <c r="H11" s="75" t="str">
        <f t="shared" si="1"/>
        <v/>
      </c>
      <c r="I11" s="72"/>
    </row>
    <row r="12" customHeight="1" spans="1:9">
      <c r="A12" s="71"/>
      <c r="B12" s="72"/>
      <c r="C12" s="73"/>
      <c r="D12" s="74"/>
      <c r="E12" s="76"/>
      <c r="F12" s="75"/>
      <c r="G12" s="75" t="str">
        <f t="shared" si="0"/>
        <v/>
      </c>
      <c r="H12" s="75" t="str">
        <f t="shared" si="1"/>
        <v/>
      </c>
      <c r="I12" s="72"/>
    </row>
    <row r="13" customHeight="1" spans="1:9">
      <c r="A13" s="71"/>
      <c r="B13" s="72"/>
      <c r="C13" s="73"/>
      <c r="D13" s="74"/>
      <c r="E13" s="76"/>
      <c r="F13" s="75"/>
      <c r="G13" s="75" t="str">
        <f t="shared" si="0"/>
        <v/>
      </c>
      <c r="H13" s="75" t="str">
        <f t="shared" si="1"/>
        <v/>
      </c>
      <c r="I13" s="72"/>
    </row>
    <row r="14" customHeight="1" spans="1:9">
      <c r="A14" s="71"/>
      <c r="B14" s="72"/>
      <c r="C14" s="73"/>
      <c r="D14" s="74"/>
      <c r="E14" s="76"/>
      <c r="F14" s="75"/>
      <c r="G14" s="75" t="str">
        <f t="shared" si="0"/>
        <v/>
      </c>
      <c r="H14" s="75" t="str">
        <f t="shared" si="1"/>
        <v/>
      </c>
      <c r="I14" s="72"/>
    </row>
    <row r="15" customHeight="1" spans="1:9">
      <c r="A15" s="71"/>
      <c r="B15" s="72"/>
      <c r="C15" s="73"/>
      <c r="D15" s="74"/>
      <c r="E15" s="76"/>
      <c r="F15" s="75"/>
      <c r="G15" s="75" t="str">
        <f t="shared" si="0"/>
        <v/>
      </c>
      <c r="H15" s="75" t="str">
        <f t="shared" si="1"/>
        <v/>
      </c>
      <c r="I15" s="72"/>
    </row>
    <row r="16" customHeight="1" spans="1:9">
      <c r="A16" s="71"/>
      <c r="B16" s="72"/>
      <c r="C16" s="73"/>
      <c r="D16" s="74"/>
      <c r="E16" s="76"/>
      <c r="F16" s="75"/>
      <c r="G16" s="75" t="str">
        <f t="shared" si="0"/>
        <v/>
      </c>
      <c r="H16" s="75" t="str">
        <f t="shared" si="1"/>
        <v/>
      </c>
      <c r="I16" s="72"/>
    </row>
    <row r="17" customHeight="1" spans="1:9">
      <c r="A17" s="71"/>
      <c r="B17" s="72"/>
      <c r="C17" s="73"/>
      <c r="D17" s="74"/>
      <c r="E17" s="76"/>
      <c r="F17" s="75"/>
      <c r="G17" s="75" t="str">
        <f t="shared" si="0"/>
        <v/>
      </c>
      <c r="H17" s="75" t="str">
        <f t="shared" si="1"/>
        <v/>
      </c>
      <c r="I17" s="72"/>
    </row>
    <row r="18" customHeight="1" spans="1:9">
      <c r="A18" s="71"/>
      <c r="B18" s="72"/>
      <c r="C18" s="73"/>
      <c r="D18" s="74"/>
      <c r="E18" s="76"/>
      <c r="F18" s="75"/>
      <c r="G18" s="75" t="str">
        <f t="shared" si="0"/>
        <v/>
      </c>
      <c r="H18" s="75" t="str">
        <f t="shared" si="1"/>
        <v/>
      </c>
      <c r="I18" s="72"/>
    </row>
    <row r="19" customHeight="1" spans="1:9">
      <c r="A19" s="71"/>
      <c r="B19" s="72"/>
      <c r="C19" s="73"/>
      <c r="D19" s="74"/>
      <c r="E19" s="76"/>
      <c r="F19" s="75"/>
      <c r="G19" s="75" t="str">
        <f t="shared" si="0"/>
        <v/>
      </c>
      <c r="H19" s="75" t="str">
        <f t="shared" si="1"/>
        <v/>
      </c>
      <c r="I19" s="72"/>
    </row>
    <row r="20" customHeight="1" spans="1:9">
      <c r="A20" s="71"/>
      <c r="B20" s="72"/>
      <c r="C20" s="73"/>
      <c r="D20" s="74"/>
      <c r="E20" s="76"/>
      <c r="F20" s="75"/>
      <c r="G20" s="75" t="str">
        <f t="shared" si="0"/>
        <v/>
      </c>
      <c r="H20" s="75" t="str">
        <f t="shared" si="1"/>
        <v/>
      </c>
      <c r="I20" s="72"/>
    </row>
    <row r="21" customHeight="1" spans="1:9">
      <c r="A21" s="71"/>
      <c r="B21" s="72"/>
      <c r="C21" s="73"/>
      <c r="D21" s="74"/>
      <c r="E21" s="76"/>
      <c r="F21" s="75"/>
      <c r="G21" s="75" t="str">
        <f t="shared" si="0"/>
        <v/>
      </c>
      <c r="H21" s="75" t="str">
        <f t="shared" si="1"/>
        <v/>
      </c>
      <c r="I21" s="72"/>
    </row>
    <row r="22" customHeight="1" spans="1:9">
      <c r="A22" s="71"/>
      <c r="B22" s="72"/>
      <c r="C22" s="73"/>
      <c r="D22" s="74"/>
      <c r="E22" s="76"/>
      <c r="F22" s="75"/>
      <c r="G22" s="75" t="str">
        <f t="shared" si="0"/>
        <v/>
      </c>
      <c r="H22" s="75" t="str">
        <f t="shared" si="1"/>
        <v/>
      </c>
      <c r="I22" s="72"/>
    </row>
    <row r="23" customHeight="1" spans="1:9">
      <c r="A23" s="71"/>
      <c r="B23" s="72"/>
      <c r="C23" s="73"/>
      <c r="D23" s="74"/>
      <c r="E23" s="76"/>
      <c r="F23" s="75"/>
      <c r="G23" s="75" t="str">
        <f t="shared" si="0"/>
        <v/>
      </c>
      <c r="H23" s="75" t="str">
        <f t="shared" si="1"/>
        <v/>
      </c>
      <c r="I23" s="72"/>
    </row>
    <row r="24" customHeight="1" spans="1:9">
      <c r="A24" s="71"/>
      <c r="B24" s="72"/>
      <c r="C24" s="73"/>
      <c r="D24" s="74"/>
      <c r="E24" s="76"/>
      <c r="F24" s="75"/>
      <c r="G24" s="75" t="str">
        <f t="shared" si="0"/>
        <v/>
      </c>
      <c r="H24" s="75" t="str">
        <f t="shared" si="1"/>
        <v/>
      </c>
      <c r="I24" s="72"/>
    </row>
    <row r="25" customHeight="1" spans="1:9">
      <c r="A25" s="71"/>
      <c r="B25" s="72"/>
      <c r="C25" s="73"/>
      <c r="D25" s="74"/>
      <c r="E25" s="76"/>
      <c r="F25" s="75"/>
      <c r="G25" s="75" t="str">
        <f t="shared" si="0"/>
        <v/>
      </c>
      <c r="H25" s="75" t="str">
        <f t="shared" si="1"/>
        <v/>
      </c>
      <c r="I25" s="72"/>
    </row>
    <row r="26" customHeight="1" spans="1:9">
      <c r="A26" s="71"/>
      <c r="B26" s="72"/>
      <c r="C26" s="73"/>
      <c r="D26" s="74"/>
      <c r="E26" s="76"/>
      <c r="F26" s="75"/>
      <c r="G26" s="75" t="str">
        <f t="shared" si="0"/>
        <v/>
      </c>
      <c r="H26" s="75" t="str">
        <f t="shared" si="1"/>
        <v/>
      </c>
      <c r="I26" s="72"/>
    </row>
    <row r="27" customHeight="1" spans="1:9">
      <c r="A27" s="71"/>
      <c r="B27" s="72"/>
      <c r="C27" s="73"/>
      <c r="D27" s="74"/>
      <c r="E27" s="76"/>
      <c r="F27" s="75"/>
      <c r="G27" s="75" t="str">
        <f t="shared" si="0"/>
        <v/>
      </c>
      <c r="H27" s="75" t="str">
        <f t="shared" si="1"/>
        <v/>
      </c>
      <c r="I27" s="72"/>
    </row>
    <row r="28" customHeight="1" spans="1:9">
      <c r="A28" s="77" t="s">
        <v>556</v>
      </c>
      <c r="B28" s="88"/>
      <c r="C28" s="73"/>
      <c r="D28" s="74">
        <f>SUM(D7:D27)</f>
        <v>0</v>
      </c>
      <c r="E28" s="76">
        <f>SUM(E7:E27)</f>
        <v>0</v>
      </c>
      <c r="F28" s="75">
        <f>SUM(F7:F27)</f>
        <v>0</v>
      </c>
      <c r="G28" s="75">
        <f>F28-E28</f>
        <v>0</v>
      </c>
      <c r="H28" s="75" t="str">
        <f t="shared" si="1"/>
        <v/>
      </c>
      <c r="I28" s="72"/>
    </row>
    <row r="29" customHeight="1" spans="1:9">
      <c r="A29" s="79" t="e">
        <f>#REF!&amp;#REF!</f>
        <v>#REF!</v>
      </c>
      <c r="E29" s="79" t="e">
        <f>"评估人员："&amp;#REF!</f>
        <v>#REF!</v>
      </c>
      <c r="I29" s="137"/>
    </row>
    <row r="30" customHeight="1" spans="1:1">
      <c r="A30" s="79" t="e">
        <f>CONCATENATE(#REF!,#REF!,#REF!,#REF!,#REF!,#REF!,#REF!)</f>
        <v>#REF!</v>
      </c>
    </row>
  </sheetData>
  <mergeCells count="3">
    <mergeCell ref="A2:I2"/>
    <mergeCell ref="A3:I3"/>
    <mergeCell ref="A28:B28"/>
  </mergeCells>
  <hyperlinks>
    <hyperlink ref="A1" location="索引目录!D48" display="返回索引页"/>
    <hyperlink ref="B1" location="'4-非流动资产汇总'!B15" display="返回"/>
  </hyperlinks>
  <printOptions horizontalCentered="1"/>
  <pageMargins left="0.748031496062992" right="0.748031496062992" top="0.905511811023622" bottom="0.826771653543307" header="1.22047244094488" footer="0.511811023622047"/>
  <pageSetup paperSize="9" scale="81"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0"/>
  <sheetViews>
    <sheetView workbookViewId="0">
      <selection activeCell="C1" sqref="A$1:O$1048576"/>
    </sheetView>
  </sheetViews>
  <sheetFormatPr defaultColWidth="9" defaultRowHeight="15.75" customHeight="1"/>
  <cols>
    <col min="1" max="1" width="4.375" style="126" customWidth="1"/>
    <col min="2" max="2" width="14.25" style="126" customWidth="1"/>
    <col min="3" max="3" width="11" style="126" customWidth="1"/>
    <col min="4" max="4" width="9" style="126"/>
    <col min="5" max="5" width="8" style="126" customWidth="1"/>
    <col min="6" max="6" width="9.875" style="126" customWidth="1"/>
    <col min="7" max="8" width="11" style="126" hidden="1" customWidth="1" outlineLevel="1"/>
    <col min="9" max="9" width="11" style="126" customWidth="1" collapsed="1"/>
    <col min="10" max="10" width="10.75" style="126" customWidth="1"/>
    <col min="11" max="11" width="11" style="126" customWidth="1"/>
    <col min="12" max="12" width="7" style="126" customWidth="1"/>
    <col min="13" max="13" width="10.25" style="126" customWidth="1"/>
    <col min="14" max="14" width="5.125" style="126" customWidth="1"/>
    <col min="15" max="15" width="8.75" style="126" customWidth="1"/>
    <col min="16" max="16384" width="9" style="126"/>
  </cols>
  <sheetData>
    <row r="1" spans="1:15">
      <c r="A1" s="185" t="s">
        <v>207</v>
      </c>
      <c r="B1" s="186" t="s">
        <v>479</v>
      </c>
      <c r="C1" s="187"/>
      <c r="D1" s="187"/>
      <c r="E1" s="187"/>
      <c r="F1" s="187"/>
      <c r="G1" s="187"/>
      <c r="H1" s="187"/>
      <c r="I1" s="187"/>
      <c r="J1" s="187"/>
      <c r="K1" s="187"/>
      <c r="L1" s="187"/>
      <c r="M1" s="187"/>
      <c r="N1" s="187"/>
      <c r="O1" s="187"/>
    </row>
    <row r="2" s="183" customFormat="1" ht="30" customHeight="1" spans="1:15">
      <c r="A2" s="188" t="s">
        <v>994</v>
      </c>
      <c r="B2" s="189"/>
      <c r="C2" s="189"/>
      <c r="D2" s="189"/>
      <c r="E2" s="189"/>
      <c r="F2" s="189"/>
      <c r="G2" s="189"/>
      <c r="H2" s="189"/>
      <c r="I2" s="189"/>
      <c r="J2" s="189"/>
      <c r="K2" s="189"/>
      <c r="L2" s="189"/>
      <c r="M2" s="189"/>
      <c r="N2" s="189"/>
      <c r="O2" s="189"/>
    </row>
    <row r="3" ht="14.1" customHeight="1" spans="1:15">
      <c r="A3" s="190" t="e">
        <f>CONCATENATE(#REF!,#REF!,#REF!,#REF!,#REF!,#REF!,#REF!)</f>
        <v>#REF!</v>
      </c>
      <c r="B3" s="190"/>
      <c r="C3" s="190"/>
      <c r="D3" s="190"/>
      <c r="E3" s="190"/>
      <c r="F3" s="190"/>
      <c r="G3" s="198"/>
      <c r="H3" s="198"/>
      <c r="I3" s="198"/>
      <c r="J3" s="198"/>
      <c r="K3" s="198"/>
      <c r="L3" s="198"/>
      <c r="M3" s="198"/>
      <c r="N3" s="198"/>
      <c r="O3" s="198"/>
    </row>
    <row r="4" ht="14.1" customHeight="1" spans="1:15">
      <c r="A4" s="190"/>
      <c r="B4" s="190"/>
      <c r="C4" s="190"/>
      <c r="D4" s="190"/>
      <c r="E4" s="190"/>
      <c r="F4" s="190"/>
      <c r="G4" s="198"/>
      <c r="H4" s="198"/>
      <c r="I4" s="198"/>
      <c r="J4" s="198"/>
      <c r="K4" s="198"/>
      <c r="L4" s="198"/>
      <c r="M4" s="198"/>
      <c r="N4" s="198"/>
      <c r="O4" s="199" t="s">
        <v>995</v>
      </c>
    </row>
    <row r="5" customHeight="1" spans="1:15">
      <c r="A5" s="191" t="e">
        <f>#REF!&amp;#REF!</f>
        <v>#REF!</v>
      </c>
      <c r="O5" s="200" t="s">
        <v>236</v>
      </c>
    </row>
    <row r="6" s="184" customFormat="1" customHeight="1" spans="1:15">
      <c r="A6" s="192" t="s">
        <v>312</v>
      </c>
      <c r="B6" s="192" t="s">
        <v>996</v>
      </c>
      <c r="C6" s="211" t="s">
        <v>997</v>
      </c>
      <c r="D6" s="215" t="s">
        <v>668</v>
      </c>
      <c r="E6" s="215" t="s">
        <v>669</v>
      </c>
      <c r="F6" s="215" t="s">
        <v>857</v>
      </c>
      <c r="G6" s="192" t="s">
        <v>483</v>
      </c>
      <c r="H6" s="240"/>
      <c r="I6" s="241" t="s">
        <v>346</v>
      </c>
      <c r="J6" s="242"/>
      <c r="K6" s="192" t="s">
        <v>484</v>
      </c>
      <c r="L6" s="129"/>
      <c r="M6" s="129"/>
      <c r="N6" s="211" t="s">
        <v>555</v>
      </c>
      <c r="O6" s="211" t="s">
        <v>340</v>
      </c>
    </row>
    <row r="7" s="184" customFormat="1" customHeight="1" spans="1:15">
      <c r="A7" s="129"/>
      <c r="B7" s="129"/>
      <c r="C7" s="129"/>
      <c r="D7" s="71"/>
      <c r="E7" s="71"/>
      <c r="F7" s="71"/>
      <c r="G7" s="192" t="s">
        <v>775</v>
      </c>
      <c r="H7" s="193" t="s">
        <v>776</v>
      </c>
      <c r="I7" s="196" t="s">
        <v>775</v>
      </c>
      <c r="J7" s="192" t="s">
        <v>776</v>
      </c>
      <c r="K7" s="192" t="s">
        <v>775</v>
      </c>
      <c r="L7" s="192" t="s">
        <v>706</v>
      </c>
      <c r="M7" s="192" t="s">
        <v>776</v>
      </c>
      <c r="N7" s="129"/>
      <c r="O7" s="129"/>
    </row>
    <row r="8" customHeight="1" spans="1:15">
      <c r="A8" s="129"/>
      <c r="B8" s="217"/>
      <c r="C8" s="217"/>
      <c r="D8" s="129"/>
      <c r="E8" s="132"/>
      <c r="F8" s="73"/>
      <c r="G8" s="133"/>
      <c r="H8" s="143"/>
      <c r="I8" s="145"/>
      <c r="J8" s="133"/>
      <c r="K8" s="133"/>
      <c r="L8" s="218"/>
      <c r="M8" s="133"/>
      <c r="N8" s="133" t="str">
        <f>IF(J8=0,"",(M8-J8)/J8*100)</f>
        <v/>
      </c>
      <c r="O8" s="217"/>
    </row>
    <row r="9" customHeight="1" spans="1:15">
      <c r="A9" s="129"/>
      <c r="B9" s="217"/>
      <c r="C9" s="217"/>
      <c r="D9" s="129"/>
      <c r="E9" s="132"/>
      <c r="F9" s="73"/>
      <c r="G9" s="133"/>
      <c r="H9" s="143"/>
      <c r="I9" s="145"/>
      <c r="J9" s="133"/>
      <c r="K9" s="133"/>
      <c r="L9" s="218"/>
      <c r="M9" s="133"/>
      <c r="N9" s="133" t="str">
        <f t="shared" ref="N9:N28" si="0">IF(J9=0,"",(M9-J9)/J9*100)</f>
        <v/>
      </c>
      <c r="O9" s="217"/>
    </row>
    <row r="10" customHeight="1" spans="1:15">
      <c r="A10" s="129"/>
      <c r="B10" s="217"/>
      <c r="C10" s="217"/>
      <c r="D10" s="129"/>
      <c r="E10" s="132"/>
      <c r="F10" s="73"/>
      <c r="G10" s="133"/>
      <c r="H10" s="143"/>
      <c r="I10" s="145"/>
      <c r="J10" s="133"/>
      <c r="K10" s="133"/>
      <c r="L10" s="218"/>
      <c r="M10" s="133"/>
      <c r="N10" s="133" t="str">
        <f t="shared" si="0"/>
        <v/>
      </c>
      <c r="O10" s="217"/>
    </row>
    <row r="11" customHeight="1" spans="1:15">
      <c r="A11" s="129"/>
      <c r="B11" s="217"/>
      <c r="C11" s="217"/>
      <c r="D11" s="129"/>
      <c r="E11" s="132"/>
      <c r="F11" s="73"/>
      <c r="G11" s="133"/>
      <c r="H11" s="143"/>
      <c r="I11" s="145"/>
      <c r="J11" s="133"/>
      <c r="K11" s="133"/>
      <c r="L11" s="218"/>
      <c r="M11" s="133"/>
      <c r="N11" s="133" t="str">
        <f t="shared" si="0"/>
        <v/>
      </c>
      <c r="O11" s="217"/>
    </row>
    <row r="12" customHeight="1" spans="1:15">
      <c r="A12" s="129"/>
      <c r="B12" s="217"/>
      <c r="C12" s="217"/>
      <c r="D12" s="129"/>
      <c r="E12" s="132"/>
      <c r="F12" s="73"/>
      <c r="G12" s="133"/>
      <c r="H12" s="143"/>
      <c r="I12" s="145"/>
      <c r="J12" s="133"/>
      <c r="K12" s="133"/>
      <c r="L12" s="218"/>
      <c r="M12" s="133"/>
      <c r="N12" s="133" t="str">
        <f t="shared" si="0"/>
        <v/>
      </c>
      <c r="O12" s="217"/>
    </row>
    <row r="13" customHeight="1" spans="1:15">
      <c r="A13" s="129"/>
      <c r="B13" s="217"/>
      <c r="C13" s="217"/>
      <c r="D13" s="129"/>
      <c r="E13" s="132"/>
      <c r="F13" s="73"/>
      <c r="G13" s="133"/>
      <c r="H13" s="143"/>
      <c r="I13" s="145"/>
      <c r="J13" s="133"/>
      <c r="K13" s="133"/>
      <c r="L13" s="218"/>
      <c r="M13" s="133"/>
      <c r="N13" s="133" t="str">
        <f t="shared" si="0"/>
        <v/>
      </c>
      <c r="O13" s="217"/>
    </row>
    <row r="14" customHeight="1" spans="1:15">
      <c r="A14" s="129"/>
      <c r="B14" s="217"/>
      <c r="C14" s="217"/>
      <c r="D14" s="129"/>
      <c r="E14" s="132"/>
      <c r="F14" s="73"/>
      <c r="G14" s="133"/>
      <c r="H14" s="143"/>
      <c r="I14" s="145"/>
      <c r="J14" s="133"/>
      <c r="K14" s="133"/>
      <c r="L14" s="218"/>
      <c r="M14" s="133"/>
      <c r="N14" s="133" t="str">
        <f t="shared" si="0"/>
        <v/>
      </c>
      <c r="O14" s="217"/>
    </row>
    <row r="15" customHeight="1" spans="1:15">
      <c r="A15" s="129"/>
      <c r="B15" s="217"/>
      <c r="C15" s="217"/>
      <c r="D15" s="129"/>
      <c r="E15" s="132"/>
      <c r="F15" s="132"/>
      <c r="G15" s="133"/>
      <c r="H15" s="143"/>
      <c r="I15" s="145"/>
      <c r="J15" s="133"/>
      <c r="K15" s="133"/>
      <c r="L15" s="218"/>
      <c r="M15" s="133"/>
      <c r="N15" s="133" t="str">
        <f t="shared" si="0"/>
        <v/>
      </c>
      <c r="O15" s="217"/>
    </row>
    <row r="16" customHeight="1" spans="1:15">
      <c r="A16" s="129"/>
      <c r="B16" s="217"/>
      <c r="C16" s="217"/>
      <c r="D16" s="129"/>
      <c r="E16" s="132"/>
      <c r="F16" s="132"/>
      <c r="G16" s="133"/>
      <c r="H16" s="143"/>
      <c r="I16" s="145"/>
      <c r="J16" s="133"/>
      <c r="K16" s="133"/>
      <c r="L16" s="218"/>
      <c r="M16" s="133"/>
      <c r="N16" s="133" t="str">
        <f t="shared" si="0"/>
        <v/>
      </c>
      <c r="O16" s="217"/>
    </row>
    <row r="17" customHeight="1" spans="1:15">
      <c r="A17" s="129"/>
      <c r="B17" s="217"/>
      <c r="C17" s="217"/>
      <c r="D17" s="129"/>
      <c r="E17" s="132"/>
      <c r="F17" s="132"/>
      <c r="G17" s="133"/>
      <c r="H17" s="143"/>
      <c r="I17" s="145"/>
      <c r="J17" s="133"/>
      <c r="K17" s="133"/>
      <c r="L17" s="218"/>
      <c r="M17" s="133"/>
      <c r="N17" s="133" t="str">
        <f t="shared" si="0"/>
        <v/>
      </c>
      <c r="O17" s="217"/>
    </row>
    <row r="18" customHeight="1" spans="1:15">
      <c r="A18" s="129"/>
      <c r="B18" s="217"/>
      <c r="C18" s="217"/>
      <c r="D18" s="129"/>
      <c r="E18" s="132"/>
      <c r="F18" s="132"/>
      <c r="G18" s="133"/>
      <c r="H18" s="143"/>
      <c r="I18" s="145"/>
      <c r="J18" s="133"/>
      <c r="K18" s="133"/>
      <c r="L18" s="218"/>
      <c r="M18" s="133"/>
      <c r="N18" s="133" t="str">
        <f t="shared" si="0"/>
        <v/>
      </c>
      <c r="O18" s="217"/>
    </row>
    <row r="19" customHeight="1" spans="1:15">
      <c r="A19" s="129"/>
      <c r="B19" s="217"/>
      <c r="C19" s="217"/>
      <c r="D19" s="129"/>
      <c r="E19" s="132"/>
      <c r="F19" s="132"/>
      <c r="G19" s="133"/>
      <c r="H19" s="143"/>
      <c r="I19" s="145"/>
      <c r="J19" s="133"/>
      <c r="K19" s="133"/>
      <c r="L19" s="218"/>
      <c r="M19" s="133"/>
      <c r="N19" s="133" t="str">
        <f t="shared" si="0"/>
        <v/>
      </c>
      <c r="O19" s="217"/>
    </row>
    <row r="20" customHeight="1" spans="1:15">
      <c r="A20" s="129"/>
      <c r="B20" s="217"/>
      <c r="C20" s="217"/>
      <c r="D20" s="129"/>
      <c r="E20" s="132"/>
      <c r="F20" s="132"/>
      <c r="G20" s="133"/>
      <c r="H20" s="143"/>
      <c r="I20" s="145"/>
      <c r="J20" s="133"/>
      <c r="K20" s="133"/>
      <c r="L20" s="218"/>
      <c r="M20" s="133"/>
      <c r="N20" s="133" t="str">
        <f t="shared" si="0"/>
        <v/>
      </c>
      <c r="O20" s="217"/>
    </row>
    <row r="21" customHeight="1" spans="1:15">
      <c r="A21" s="129"/>
      <c r="B21" s="217"/>
      <c r="C21" s="217"/>
      <c r="D21" s="129"/>
      <c r="E21" s="132"/>
      <c r="F21" s="132"/>
      <c r="G21" s="133"/>
      <c r="H21" s="143"/>
      <c r="I21" s="145"/>
      <c r="J21" s="133"/>
      <c r="K21" s="133"/>
      <c r="L21" s="218"/>
      <c r="M21" s="133"/>
      <c r="N21" s="133" t="str">
        <f t="shared" si="0"/>
        <v/>
      </c>
      <c r="O21" s="217"/>
    </row>
    <row r="22" customHeight="1" spans="1:15">
      <c r="A22" s="129"/>
      <c r="B22" s="217"/>
      <c r="C22" s="217"/>
      <c r="D22" s="129"/>
      <c r="E22" s="132"/>
      <c r="F22" s="132"/>
      <c r="G22" s="133"/>
      <c r="H22" s="143"/>
      <c r="I22" s="145"/>
      <c r="J22" s="133"/>
      <c r="K22" s="133"/>
      <c r="L22" s="218"/>
      <c r="M22" s="133"/>
      <c r="N22" s="133" t="str">
        <f t="shared" si="0"/>
        <v/>
      </c>
      <c r="O22" s="217"/>
    </row>
    <row r="23" customHeight="1" spans="1:15">
      <c r="A23" s="129"/>
      <c r="B23" s="217"/>
      <c r="C23" s="217"/>
      <c r="D23" s="129"/>
      <c r="E23" s="132"/>
      <c r="F23" s="132"/>
      <c r="G23" s="133"/>
      <c r="H23" s="143"/>
      <c r="I23" s="145"/>
      <c r="J23" s="133"/>
      <c r="K23" s="133"/>
      <c r="L23" s="218"/>
      <c r="M23" s="133"/>
      <c r="N23" s="133" t="str">
        <f t="shared" si="0"/>
        <v/>
      </c>
      <c r="O23" s="217"/>
    </row>
    <row r="24" customHeight="1" spans="1:15">
      <c r="A24" s="129"/>
      <c r="B24" s="217"/>
      <c r="C24" s="217"/>
      <c r="D24" s="129"/>
      <c r="E24" s="132"/>
      <c r="F24" s="132"/>
      <c r="G24" s="133"/>
      <c r="H24" s="143"/>
      <c r="I24" s="145"/>
      <c r="J24" s="133"/>
      <c r="K24" s="133"/>
      <c r="L24" s="218"/>
      <c r="M24" s="133"/>
      <c r="N24" s="133" t="str">
        <f t="shared" si="0"/>
        <v/>
      </c>
      <c r="O24" s="217"/>
    </row>
    <row r="25" customHeight="1" spans="1:15">
      <c r="A25" s="129"/>
      <c r="B25" s="217"/>
      <c r="C25" s="217"/>
      <c r="D25" s="129"/>
      <c r="E25" s="132"/>
      <c r="F25" s="132"/>
      <c r="G25" s="133"/>
      <c r="H25" s="143"/>
      <c r="I25" s="145"/>
      <c r="J25" s="133"/>
      <c r="K25" s="133"/>
      <c r="L25" s="218"/>
      <c r="M25" s="133"/>
      <c r="N25" s="133" t="str">
        <f t="shared" si="0"/>
        <v/>
      </c>
      <c r="O25" s="217"/>
    </row>
    <row r="26" customHeight="1" spans="1:15">
      <c r="A26" s="192" t="s">
        <v>632</v>
      </c>
      <c r="B26" s="192"/>
      <c r="C26" s="192"/>
      <c r="D26" s="129"/>
      <c r="E26" s="132"/>
      <c r="F26" s="132"/>
      <c r="G26" s="133">
        <f>SUM(G8:G25)</f>
        <v>0</v>
      </c>
      <c r="H26" s="143">
        <f t="shared" ref="H26:M26" si="1">SUM(H8:H25)</f>
        <v>0</v>
      </c>
      <c r="I26" s="145">
        <f t="shared" si="1"/>
        <v>0</v>
      </c>
      <c r="J26" s="133">
        <f t="shared" si="1"/>
        <v>0</v>
      </c>
      <c r="K26" s="133">
        <f t="shared" si="1"/>
        <v>0</v>
      </c>
      <c r="L26" s="218"/>
      <c r="M26" s="133">
        <f t="shared" si="1"/>
        <v>0</v>
      </c>
      <c r="N26" s="133" t="str">
        <f t="shared" si="0"/>
        <v/>
      </c>
      <c r="O26" s="217"/>
    </row>
    <row r="27" customHeight="1" spans="1:15">
      <c r="A27" s="192" t="s">
        <v>998</v>
      </c>
      <c r="B27" s="192"/>
      <c r="C27" s="192"/>
      <c r="D27" s="129"/>
      <c r="E27" s="132"/>
      <c r="F27" s="217"/>
      <c r="G27" s="133"/>
      <c r="H27" s="143"/>
      <c r="I27" s="145"/>
      <c r="J27" s="133"/>
      <c r="K27" s="133"/>
      <c r="L27" s="218"/>
      <c r="M27" s="133">
        <v>0</v>
      </c>
      <c r="N27" s="133" t="str">
        <f t="shared" si="0"/>
        <v/>
      </c>
      <c r="O27" s="217"/>
    </row>
    <row r="28" customHeight="1" spans="1:15">
      <c r="A28" s="192" t="s">
        <v>765</v>
      </c>
      <c r="B28" s="192"/>
      <c r="C28" s="192"/>
      <c r="D28" s="129"/>
      <c r="E28" s="129"/>
      <c r="F28" s="129"/>
      <c r="G28" s="133">
        <f>G26-G27</f>
        <v>0</v>
      </c>
      <c r="H28" s="143">
        <f t="shared" ref="H28:M28" si="2">H26-H27</f>
        <v>0</v>
      </c>
      <c r="I28" s="145">
        <f t="shared" si="2"/>
        <v>0</v>
      </c>
      <c r="J28" s="133">
        <f t="shared" si="2"/>
        <v>0</v>
      </c>
      <c r="K28" s="133">
        <f t="shared" si="2"/>
        <v>0</v>
      </c>
      <c r="L28" s="218"/>
      <c r="M28" s="133">
        <f t="shared" si="2"/>
        <v>0</v>
      </c>
      <c r="N28" s="133" t="str">
        <f t="shared" si="0"/>
        <v/>
      </c>
      <c r="O28" s="217"/>
    </row>
    <row r="29" customHeight="1" spans="1:9">
      <c r="A29" s="197" t="e">
        <f>#REF!&amp;#REF!</f>
        <v>#REF!</v>
      </c>
      <c r="I29" s="197" t="e">
        <f>"评估人员："&amp;#REF!</f>
        <v>#REF!</v>
      </c>
    </row>
    <row r="30" customHeight="1" spans="1:1">
      <c r="A30" s="197" t="e">
        <f>CONCATENATE(#REF!,#REF!,#REF!,#REF!,#REF!,#REF!,#REF!)</f>
        <v>#REF!</v>
      </c>
    </row>
  </sheetData>
  <mergeCells count="16">
    <mergeCell ref="A2:O2"/>
    <mergeCell ref="A3:O3"/>
    <mergeCell ref="G6:H6"/>
    <mergeCell ref="I6:J6"/>
    <mergeCell ref="K6:M6"/>
    <mergeCell ref="A26:C26"/>
    <mergeCell ref="A27:C27"/>
    <mergeCell ref="A28:C28"/>
    <mergeCell ref="A6:A7"/>
    <mergeCell ref="B6:B7"/>
    <mergeCell ref="C6:C7"/>
    <mergeCell ref="D6:D7"/>
    <mergeCell ref="E6:E7"/>
    <mergeCell ref="F6:F7"/>
    <mergeCell ref="N6:N7"/>
    <mergeCell ref="O6:O7"/>
  </mergeCells>
  <hyperlinks>
    <hyperlink ref="A1" location="索引目录!D49" display="返回索引页"/>
    <hyperlink ref="B1" location="'4-非流动资产汇总'!B16" display="返回"/>
  </hyperlinks>
  <printOptions horizontalCentered="1"/>
  <pageMargins left="0.551181102362205" right="0.551181102362205"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0"/>
  <sheetViews>
    <sheetView workbookViewId="0">
      <pane xSplit="5" ySplit="7" topLeftCell="F8" activePane="bottomRight" state="frozen"/>
      <selection/>
      <selection pane="topRight"/>
      <selection pane="bottomLeft"/>
      <selection pane="bottomRight" activeCell="C1" sqref="A$1:P$1048576"/>
    </sheetView>
  </sheetViews>
  <sheetFormatPr defaultColWidth="9" defaultRowHeight="15.75" customHeight="1"/>
  <cols>
    <col min="1" max="1" width="4.375" style="126" customWidth="1"/>
    <col min="2" max="2" width="9.25" style="126" customWidth="1"/>
    <col min="3" max="3" width="14.25" style="126" customWidth="1"/>
    <col min="4" max="4" width="9" style="126"/>
    <col min="5" max="5" width="8" style="126" customWidth="1"/>
    <col min="6" max="6" width="11.125" style="126" customWidth="1"/>
    <col min="7" max="7" width="11.875" style="126" customWidth="1"/>
    <col min="8" max="9" width="11" style="126" hidden="1" customWidth="1" outlineLevel="1"/>
    <col min="10" max="10" width="11.5" style="126" customWidth="1" collapsed="1"/>
    <col min="11" max="11" width="10.875" style="126" customWidth="1"/>
    <col min="12" max="12" width="11" style="126" customWidth="1"/>
    <col min="13" max="13" width="7" style="126" customWidth="1"/>
    <col min="14" max="14" width="10.5" style="126" customWidth="1"/>
    <col min="15" max="15" width="5.125" style="126" customWidth="1"/>
    <col min="16" max="16" width="5.5" style="126" customWidth="1"/>
    <col min="17" max="16384" width="9" style="126"/>
  </cols>
  <sheetData>
    <row r="1" spans="1:16">
      <c r="A1" s="185" t="s">
        <v>207</v>
      </c>
      <c r="B1" s="186" t="s">
        <v>479</v>
      </c>
      <c r="C1" s="187"/>
      <c r="D1" s="187"/>
      <c r="E1" s="187"/>
      <c r="F1" s="187"/>
      <c r="G1" s="187"/>
      <c r="H1" s="187"/>
      <c r="I1" s="187"/>
      <c r="J1" s="187"/>
      <c r="K1" s="187"/>
      <c r="L1" s="187"/>
      <c r="M1" s="187"/>
      <c r="N1" s="187"/>
      <c r="O1" s="187"/>
      <c r="P1" s="187"/>
    </row>
    <row r="2" s="183" customFormat="1" ht="30" customHeight="1" spans="1:16">
      <c r="A2" s="188" t="s">
        <v>999</v>
      </c>
      <c r="B2" s="189"/>
      <c r="C2" s="189"/>
      <c r="D2" s="189"/>
      <c r="E2" s="189"/>
      <c r="F2" s="189"/>
      <c r="G2" s="189"/>
      <c r="H2" s="189"/>
      <c r="I2" s="189"/>
      <c r="J2" s="189"/>
      <c r="K2" s="189"/>
      <c r="L2" s="189"/>
      <c r="M2" s="189"/>
      <c r="N2" s="189"/>
      <c r="O2" s="189"/>
      <c r="P2" s="189"/>
    </row>
    <row r="3" ht="14.1" customHeight="1" spans="1:16">
      <c r="A3" s="190" t="e">
        <f>CONCATENATE(#REF!,#REF!,#REF!,#REF!,#REF!,#REF!,#REF!)</f>
        <v>#REF!</v>
      </c>
      <c r="B3" s="190"/>
      <c r="C3" s="190"/>
      <c r="D3" s="190"/>
      <c r="E3" s="190"/>
      <c r="F3" s="190"/>
      <c r="G3" s="190"/>
      <c r="H3" s="198"/>
      <c r="I3" s="198"/>
      <c r="J3" s="198"/>
      <c r="K3" s="198"/>
      <c r="L3" s="198"/>
      <c r="M3" s="198"/>
      <c r="N3" s="198"/>
      <c r="O3" s="198"/>
      <c r="P3" s="198"/>
    </row>
    <row r="4" ht="14.1" customHeight="1" spans="1:16">
      <c r="A4" s="190"/>
      <c r="B4" s="190"/>
      <c r="C4" s="190"/>
      <c r="D4" s="190"/>
      <c r="E4" s="190"/>
      <c r="F4" s="190"/>
      <c r="G4" s="190"/>
      <c r="H4" s="198"/>
      <c r="I4" s="198"/>
      <c r="J4" s="198"/>
      <c r="K4" s="198"/>
      <c r="L4" s="198"/>
      <c r="M4" s="198"/>
      <c r="N4" s="198"/>
      <c r="O4" s="198"/>
      <c r="P4" s="199" t="s">
        <v>1000</v>
      </c>
    </row>
    <row r="5" customHeight="1" spans="1:16">
      <c r="A5" s="191" t="e">
        <f>#REF!&amp;#REF!</f>
        <v>#REF!</v>
      </c>
      <c r="P5" s="200" t="s">
        <v>236</v>
      </c>
    </row>
    <row r="6" s="184" customFormat="1" customHeight="1" spans="1:16">
      <c r="A6" s="192" t="s">
        <v>312</v>
      </c>
      <c r="B6" s="68" t="s">
        <v>292</v>
      </c>
      <c r="C6" s="238" t="s">
        <v>1001</v>
      </c>
      <c r="D6" s="215" t="s">
        <v>668</v>
      </c>
      <c r="E6" s="215" t="s">
        <v>669</v>
      </c>
      <c r="F6" s="238" t="s">
        <v>1002</v>
      </c>
      <c r="G6" s="238" t="s">
        <v>1003</v>
      </c>
      <c r="H6" s="192" t="s">
        <v>483</v>
      </c>
      <c r="I6" s="240"/>
      <c r="J6" s="241" t="s">
        <v>346</v>
      </c>
      <c r="K6" s="242"/>
      <c r="L6" s="192" t="s">
        <v>484</v>
      </c>
      <c r="M6" s="129"/>
      <c r="N6" s="129"/>
      <c r="O6" s="211" t="s">
        <v>555</v>
      </c>
      <c r="P6" s="211" t="s">
        <v>340</v>
      </c>
    </row>
    <row r="7" s="184" customFormat="1" customHeight="1" spans="1:16">
      <c r="A7" s="129"/>
      <c r="B7" s="71"/>
      <c r="C7" s="239"/>
      <c r="D7" s="71"/>
      <c r="E7" s="71"/>
      <c r="F7" s="239"/>
      <c r="G7" s="239"/>
      <c r="H7" s="192" t="s">
        <v>775</v>
      </c>
      <c r="I7" s="193" t="s">
        <v>776</v>
      </c>
      <c r="J7" s="196" t="s">
        <v>775</v>
      </c>
      <c r="K7" s="192" t="s">
        <v>776</v>
      </c>
      <c r="L7" s="192" t="s">
        <v>775</v>
      </c>
      <c r="M7" s="192" t="s">
        <v>706</v>
      </c>
      <c r="N7" s="192" t="s">
        <v>776</v>
      </c>
      <c r="O7" s="129"/>
      <c r="P7" s="129"/>
    </row>
    <row r="8" customHeight="1" spans="1:16">
      <c r="A8" s="129"/>
      <c r="B8" s="132"/>
      <c r="C8" s="132"/>
      <c r="D8" s="129"/>
      <c r="E8" s="132"/>
      <c r="F8" s="73"/>
      <c r="G8" s="129"/>
      <c r="H8" s="133"/>
      <c r="I8" s="143"/>
      <c r="J8" s="145"/>
      <c r="K8" s="133"/>
      <c r="L8" s="133"/>
      <c r="M8" s="218"/>
      <c r="N8" s="133"/>
      <c r="O8" s="133" t="str">
        <f>IF(K8=0,"",(N8-K8)/K8*100)</f>
        <v/>
      </c>
      <c r="P8" s="132"/>
    </row>
    <row r="9" customHeight="1" spans="1:16">
      <c r="A9" s="129"/>
      <c r="B9" s="132"/>
      <c r="C9" s="132"/>
      <c r="D9" s="129"/>
      <c r="E9" s="132"/>
      <c r="F9" s="73"/>
      <c r="G9" s="129"/>
      <c r="H9" s="133"/>
      <c r="I9" s="143"/>
      <c r="J9" s="145"/>
      <c r="K9" s="133"/>
      <c r="L9" s="133"/>
      <c r="M9" s="218"/>
      <c r="N9" s="133"/>
      <c r="O9" s="133" t="str">
        <f t="shared" ref="O9:O28" si="0">IF(K9=0,"",(N9-K9)/K9*100)</f>
        <v/>
      </c>
      <c r="P9" s="132"/>
    </row>
    <row r="10" customHeight="1" spans="1:16">
      <c r="A10" s="129"/>
      <c r="B10" s="132"/>
      <c r="C10" s="132"/>
      <c r="D10" s="129"/>
      <c r="E10" s="132"/>
      <c r="F10" s="73"/>
      <c r="G10" s="129"/>
      <c r="H10" s="133"/>
      <c r="I10" s="143"/>
      <c r="J10" s="145"/>
      <c r="K10" s="133"/>
      <c r="L10" s="133"/>
      <c r="M10" s="218"/>
      <c r="N10" s="133"/>
      <c r="O10" s="133" t="str">
        <f t="shared" si="0"/>
        <v/>
      </c>
      <c r="P10" s="132"/>
    </row>
    <row r="11" customHeight="1" spans="1:16">
      <c r="A11" s="129"/>
      <c r="B11" s="132"/>
      <c r="C11" s="132"/>
      <c r="D11" s="129"/>
      <c r="E11" s="132"/>
      <c r="F11" s="73"/>
      <c r="G11" s="129"/>
      <c r="H11" s="133"/>
      <c r="I11" s="143"/>
      <c r="J11" s="145"/>
      <c r="K11" s="133"/>
      <c r="L11" s="133"/>
      <c r="M11" s="218"/>
      <c r="N11" s="133"/>
      <c r="O11" s="133" t="str">
        <f t="shared" si="0"/>
        <v/>
      </c>
      <c r="P11" s="132"/>
    </row>
    <row r="12" customHeight="1" spans="1:16">
      <c r="A12" s="129"/>
      <c r="B12" s="132"/>
      <c r="C12" s="132"/>
      <c r="D12" s="129"/>
      <c r="E12" s="132"/>
      <c r="F12" s="73"/>
      <c r="G12" s="129"/>
      <c r="H12" s="133"/>
      <c r="I12" s="143"/>
      <c r="J12" s="145"/>
      <c r="K12" s="133"/>
      <c r="L12" s="133"/>
      <c r="M12" s="218"/>
      <c r="N12" s="133"/>
      <c r="O12" s="133" t="str">
        <f t="shared" si="0"/>
        <v/>
      </c>
      <c r="P12" s="132"/>
    </row>
    <row r="13" customHeight="1" spans="1:16">
      <c r="A13" s="129"/>
      <c r="B13" s="132"/>
      <c r="C13" s="132"/>
      <c r="D13" s="129"/>
      <c r="E13" s="132"/>
      <c r="F13" s="73"/>
      <c r="G13" s="129"/>
      <c r="H13" s="133"/>
      <c r="I13" s="143"/>
      <c r="J13" s="145"/>
      <c r="K13" s="133"/>
      <c r="L13" s="133"/>
      <c r="M13" s="218"/>
      <c r="N13" s="133"/>
      <c r="O13" s="133" t="str">
        <f t="shared" si="0"/>
        <v/>
      </c>
      <c r="P13" s="132"/>
    </row>
    <row r="14" customHeight="1" spans="1:16">
      <c r="A14" s="129"/>
      <c r="B14" s="132"/>
      <c r="C14" s="132"/>
      <c r="D14" s="129"/>
      <c r="E14" s="132"/>
      <c r="F14" s="73"/>
      <c r="G14" s="129"/>
      <c r="H14" s="133"/>
      <c r="I14" s="143"/>
      <c r="J14" s="145"/>
      <c r="K14" s="133"/>
      <c r="L14" s="133"/>
      <c r="M14" s="218"/>
      <c r="N14" s="133"/>
      <c r="O14" s="133" t="str">
        <f t="shared" si="0"/>
        <v/>
      </c>
      <c r="P14" s="132"/>
    </row>
    <row r="15" customHeight="1" spans="1:16">
      <c r="A15" s="129"/>
      <c r="B15" s="132"/>
      <c r="C15" s="132"/>
      <c r="D15" s="129"/>
      <c r="E15" s="132"/>
      <c r="F15" s="73"/>
      <c r="G15" s="129"/>
      <c r="H15" s="133"/>
      <c r="I15" s="143"/>
      <c r="J15" s="145"/>
      <c r="K15" s="133"/>
      <c r="L15" s="133"/>
      <c r="M15" s="218"/>
      <c r="N15" s="133"/>
      <c r="O15" s="133" t="str">
        <f t="shared" si="0"/>
        <v/>
      </c>
      <c r="P15" s="132"/>
    </row>
    <row r="16" customHeight="1" spans="1:16">
      <c r="A16" s="129"/>
      <c r="B16" s="132"/>
      <c r="C16" s="132"/>
      <c r="D16" s="129"/>
      <c r="E16" s="132"/>
      <c r="F16" s="73"/>
      <c r="G16" s="129"/>
      <c r="H16" s="133"/>
      <c r="I16" s="143"/>
      <c r="J16" s="145"/>
      <c r="K16" s="133"/>
      <c r="L16" s="133"/>
      <c r="M16" s="218"/>
      <c r="N16" s="133"/>
      <c r="O16" s="133" t="str">
        <f t="shared" si="0"/>
        <v/>
      </c>
      <c r="P16" s="132"/>
    </row>
    <row r="17" customHeight="1" spans="1:16">
      <c r="A17" s="129"/>
      <c r="B17" s="132"/>
      <c r="C17" s="132"/>
      <c r="D17" s="129"/>
      <c r="E17" s="132"/>
      <c r="F17" s="73"/>
      <c r="G17" s="129"/>
      <c r="H17" s="133"/>
      <c r="I17" s="143"/>
      <c r="J17" s="145"/>
      <c r="K17" s="133"/>
      <c r="L17" s="133"/>
      <c r="M17" s="218"/>
      <c r="N17" s="133"/>
      <c r="O17" s="133" t="str">
        <f t="shared" si="0"/>
        <v/>
      </c>
      <c r="P17" s="132"/>
    </row>
    <row r="18" customHeight="1" spans="1:16">
      <c r="A18" s="129"/>
      <c r="B18" s="132"/>
      <c r="C18" s="132"/>
      <c r="D18" s="129"/>
      <c r="E18" s="132"/>
      <c r="F18" s="73"/>
      <c r="G18" s="129"/>
      <c r="H18" s="133"/>
      <c r="I18" s="143"/>
      <c r="J18" s="145"/>
      <c r="K18" s="133"/>
      <c r="L18" s="133"/>
      <c r="M18" s="218"/>
      <c r="N18" s="133"/>
      <c r="O18" s="133" t="str">
        <f t="shared" si="0"/>
        <v/>
      </c>
      <c r="P18" s="132"/>
    </row>
    <row r="19" customHeight="1" spans="1:16">
      <c r="A19" s="129"/>
      <c r="B19" s="132"/>
      <c r="C19" s="132"/>
      <c r="D19" s="129"/>
      <c r="E19" s="132"/>
      <c r="F19" s="73"/>
      <c r="G19" s="129"/>
      <c r="H19" s="133"/>
      <c r="I19" s="143"/>
      <c r="J19" s="145"/>
      <c r="K19" s="133"/>
      <c r="L19" s="133"/>
      <c r="M19" s="218"/>
      <c r="N19" s="133"/>
      <c r="O19" s="133" t="str">
        <f t="shared" si="0"/>
        <v/>
      </c>
      <c r="P19" s="132"/>
    </row>
    <row r="20" customHeight="1" spans="1:16">
      <c r="A20" s="129"/>
      <c r="B20" s="132"/>
      <c r="C20" s="132"/>
      <c r="D20" s="129"/>
      <c r="E20" s="132"/>
      <c r="F20" s="73"/>
      <c r="G20" s="129"/>
      <c r="H20" s="133"/>
      <c r="I20" s="143"/>
      <c r="J20" s="145"/>
      <c r="K20" s="133"/>
      <c r="L20" s="133"/>
      <c r="M20" s="218"/>
      <c r="N20" s="133"/>
      <c r="O20" s="133" t="str">
        <f t="shared" si="0"/>
        <v/>
      </c>
      <c r="P20" s="132"/>
    </row>
    <row r="21" customHeight="1" spans="1:16">
      <c r="A21" s="129"/>
      <c r="B21" s="132"/>
      <c r="C21" s="132"/>
      <c r="D21" s="129"/>
      <c r="E21" s="132"/>
      <c r="F21" s="73"/>
      <c r="G21" s="129"/>
      <c r="H21" s="133"/>
      <c r="I21" s="143"/>
      <c r="J21" s="145"/>
      <c r="K21" s="133"/>
      <c r="L21" s="133"/>
      <c r="M21" s="218"/>
      <c r="N21" s="133"/>
      <c r="O21" s="133" t="str">
        <f t="shared" si="0"/>
        <v/>
      </c>
      <c r="P21" s="132"/>
    </row>
    <row r="22" customHeight="1" spans="1:16">
      <c r="A22" s="129"/>
      <c r="B22" s="132"/>
      <c r="C22" s="132"/>
      <c r="D22" s="129"/>
      <c r="E22" s="132"/>
      <c r="F22" s="73"/>
      <c r="G22" s="129"/>
      <c r="H22" s="133"/>
      <c r="I22" s="143"/>
      <c r="J22" s="145"/>
      <c r="K22" s="133"/>
      <c r="L22" s="133"/>
      <c r="M22" s="218"/>
      <c r="N22" s="133"/>
      <c r="O22" s="133" t="str">
        <f t="shared" si="0"/>
        <v/>
      </c>
      <c r="P22" s="132"/>
    </row>
    <row r="23" customHeight="1" spans="1:16">
      <c r="A23" s="129"/>
      <c r="B23" s="132"/>
      <c r="C23" s="132"/>
      <c r="D23" s="129"/>
      <c r="E23" s="132"/>
      <c r="F23" s="73"/>
      <c r="G23" s="129"/>
      <c r="H23" s="133"/>
      <c r="I23" s="143"/>
      <c r="J23" s="145"/>
      <c r="K23" s="133"/>
      <c r="L23" s="133"/>
      <c r="M23" s="218"/>
      <c r="N23" s="133"/>
      <c r="O23" s="133" t="str">
        <f t="shared" si="0"/>
        <v/>
      </c>
      <c r="P23" s="132"/>
    </row>
    <row r="24" customHeight="1" spans="1:16">
      <c r="A24" s="129"/>
      <c r="B24" s="132"/>
      <c r="C24" s="132"/>
      <c r="D24" s="129"/>
      <c r="E24" s="132"/>
      <c r="F24" s="73"/>
      <c r="G24" s="129"/>
      <c r="H24" s="133"/>
      <c r="I24" s="143"/>
      <c r="J24" s="145"/>
      <c r="K24" s="133"/>
      <c r="L24" s="133"/>
      <c r="M24" s="218"/>
      <c r="N24" s="133"/>
      <c r="O24" s="133" t="str">
        <f t="shared" si="0"/>
        <v/>
      </c>
      <c r="P24" s="132"/>
    </row>
    <row r="25" customHeight="1" spans="1:16">
      <c r="A25" s="129"/>
      <c r="B25" s="132"/>
      <c r="C25" s="132"/>
      <c r="D25" s="129"/>
      <c r="E25" s="132"/>
      <c r="F25" s="73"/>
      <c r="G25" s="129"/>
      <c r="H25" s="133"/>
      <c r="I25" s="143"/>
      <c r="J25" s="145"/>
      <c r="K25" s="133"/>
      <c r="L25" s="133"/>
      <c r="M25" s="218"/>
      <c r="N25" s="133"/>
      <c r="O25" s="133" t="str">
        <f t="shared" si="0"/>
        <v/>
      </c>
      <c r="P25" s="132"/>
    </row>
    <row r="26" customHeight="1" spans="1:16">
      <c r="A26" s="192" t="s">
        <v>632</v>
      </c>
      <c r="B26" s="192"/>
      <c r="C26" s="192"/>
      <c r="D26" s="129"/>
      <c r="E26" s="132"/>
      <c r="F26" s="73"/>
      <c r="G26" s="129"/>
      <c r="H26" s="133">
        <f>SUM(H8:H25)</f>
        <v>0</v>
      </c>
      <c r="I26" s="143">
        <f t="shared" ref="I26:N26" si="1">SUM(I8:I25)</f>
        <v>0</v>
      </c>
      <c r="J26" s="145">
        <f t="shared" si="1"/>
        <v>0</v>
      </c>
      <c r="K26" s="133">
        <f t="shared" si="1"/>
        <v>0</v>
      </c>
      <c r="L26" s="133">
        <f t="shared" si="1"/>
        <v>0</v>
      </c>
      <c r="M26" s="218"/>
      <c r="N26" s="133">
        <f t="shared" si="1"/>
        <v>0</v>
      </c>
      <c r="O26" s="133" t="str">
        <f t="shared" si="0"/>
        <v/>
      </c>
      <c r="P26" s="132"/>
    </row>
    <row r="27" customHeight="1" spans="1:16">
      <c r="A27" s="192" t="s">
        <v>1004</v>
      </c>
      <c r="B27" s="192"/>
      <c r="C27" s="192"/>
      <c r="D27" s="129"/>
      <c r="E27" s="132"/>
      <c r="F27" s="73"/>
      <c r="G27" s="129"/>
      <c r="H27" s="133"/>
      <c r="I27" s="143"/>
      <c r="J27" s="145"/>
      <c r="K27" s="133"/>
      <c r="L27" s="133"/>
      <c r="M27" s="218"/>
      <c r="N27" s="133">
        <v>0</v>
      </c>
      <c r="O27" s="133" t="str">
        <f t="shared" si="0"/>
        <v/>
      </c>
      <c r="P27" s="132"/>
    </row>
    <row r="28" customHeight="1" spans="1:16">
      <c r="A28" s="192" t="s">
        <v>646</v>
      </c>
      <c r="B28" s="192"/>
      <c r="C28" s="192"/>
      <c r="D28" s="129"/>
      <c r="E28" s="129"/>
      <c r="F28" s="73"/>
      <c r="G28" s="129"/>
      <c r="H28" s="133">
        <f>H26-H27</f>
        <v>0</v>
      </c>
      <c r="I28" s="143">
        <f t="shared" ref="I28:N28" si="2">I26-I27</f>
        <v>0</v>
      </c>
      <c r="J28" s="145">
        <f t="shared" si="2"/>
        <v>0</v>
      </c>
      <c r="K28" s="133">
        <f t="shared" si="2"/>
        <v>0</v>
      </c>
      <c r="L28" s="133">
        <f t="shared" si="2"/>
        <v>0</v>
      </c>
      <c r="M28" s="218"/>
      <c r="N28" s="133">
        <f t="shared" si="2"/>
        <v>0</v>
      </c>
      <c r="O28" s="133" t="str">
        <f t="shared" si="0"/>
        <v/>
      </c>
      <c r="P28" s="132"/>
    </row>
    <row r="29" customHeight="1" spans="1:10">
      <c r="A29" s="197" t="e">
        <f>#REF!&amp;#REF!</f>
        <v>#REF!</v>
      </c>
      <c r="J29" s="197" t="e">
        <f>"评估人员："&amp;#REF!</f>
        <v>#REF!</v>
      </c>
    </row>
    <row r="30" customHeight="1" spans="1:1">
      <c r="A30" s="197" t="e">
        <f>CONCATENATE(#REF!,#REF!,#REF!,#REF!,#REF!,#REF!,#REF!)</f>
        <v>#REF!</v>
      </c>
    </row>
  </sheetData>
  <mergeCells count="17">
    <mergeCell ref="A2:P2"/>
    <mergeCell ref="A3:P3"/>
    <mergeCell ref="H6:I6"/>
    <mergeCell ref="J6:K6"/>
    <mergeCell ref="L6:N6"/>
    <mergeCell ref="A26:C26"/>
    <mergeCell ref="A27:C27"/>
    <mergeCell ref="A28:C28"/>
    <mergeCell ref="A6:A7"/>
    <mergeCell ref="B6:B7"/>
    <mergeCell ref="C6:C7"/>
    <mergeCell ref="D6:D7"/>
    <mergeCell ref="E6:E7"/>
    <mergeCell ref="F6:F7"/>
    <mergeCell ref="G6:G7"/>
    <mergeCell ref="O6:O7"/>
    <mergeCell ref="P6:P7"/>
  </mergeCells>
  <dataValidations count="1">
    <dataValidation type="list" allowBlank="1" showInputMessage="1" showErrorMessage="1" sqref="G8:G25">
      <formula1>"购入,自行建造"</formula1>
    </dataValidation>
  </dataValidations>
  <hyperlinks>
    <hyperlink ref="A1" location="索引目录!D50" display="返回索引页"/>
    <hyperlink ref="B1" location="'4-非流动资产汇总'!B17" display="返回"/>
  </hyperlinks>
  <printOptions horizontalCentered="1"/>
  <pageMargins left="0.354330708661417" right="0.354330708661417"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C1" sqref="A$1:G$1048576"/>
    </sheetView>
  </sheetViews>
  <sheetFormatPr defaultColWidth="9" defaultRowHeight="15.75" customHeight="1" outlineLevelCol="6"/>
  <cols>
    <col min="1" max="1" width="9.625" style="99" customWidth="1"/>
    <col min="2" max="2" width="29.5" style="99" customWidth="1"/>
    <col min="3" max="3" width="19.125" style="99" hidden="1" customWidth="1" outlineLevel="1"/>
    <col min="4" max="4" width="23.75" style="99" customWidth="1" collapsed="1"/>
    <col min="5" max="5" width="24.25" style="99" customWidth="1"/>
    <col min="6" max="6" width="21.5" style="99" customWidth="1"/>
    <col min="7" max="7" width="11" style="99" customWidth="1"/>
    <col min="8" max="16384" width="9" style="99"/>
  </cols>
  <sheetData>
    <row r="1" spans="1:7">
      <c r="A1" s="100" t="s">
        <v>207</v>
      </c>
      <c r="B1" s="231" t="s">
        <v>479</v>
      </c>
      <c r="C1" s="102"/>
      <c r="D1" s="102"/>
      <c r="E1" s="102"/>
      <c r="F1" s="102"/>
      <c r="G1" s="102"/>
    </row>
    <row r="2" s="97" customFormat="1" ht="30" customHeight="1" spans="1:7">
      <c r="A2" s="103" t="s">
        <v>1005</v>
      </c>
      <c r="B2" s="104"/>
      <c r="C2" s="104"/>
      <c r="D2" s="104"/>
      <c r="E2" s="104"/>
      <c r="F2" s="104"/>
      <c r="G2" s="104"/>
    </row>
    <row r="3" ht="14.1" customHeight="1" spans="1:7">
      <c r="A3" s="105" t="e">
        <f>CONCATENATE(#REF!,#REF!,#REF!,#REF!,#REF!,#REF!,#REF!)</f>
        <v>#REF!</v>
      </c>
      <c r="B3" s="105"/>
      <c r="C3" s="105"/>
      <c r="D3" s="105"/>
      <c r="E3" s="105"/>
      <c r="F3" s="105"/>
      <c r="G3" s="105"/>
    </row>
    <row r="4" ht="14.1" customHeight="1" spans="1:7">
      <c r="A4" s="105"/>
      <c r="B4" s="105"/>
      <c r="C4" s="105"/>
      <c r="D4" s="105"/>
      <c r="E4" s="105"/>
      <c r="F4" s="105"/>
      <c r="G4" s="106" t="s">
        <v>1006</v>
      </c>
    </row>
    <row r="5" customHeight="1" spans="1:7">
      <c r="A5" s="107" t="e">
        <f>#REF!&amp;#REF!</f>
        <v>#REF!</v>
      </c>
      <c r="G5" s="108" t="s">
        <v>236</v>
      </c>
    </row>
    <row r="6" s="98" customFormat="1" customHeight="1" spans="1:7">
      <c r="A6" s="109" t="s">
        <v>527</v>
      </c>
      <c r="B6" s="109" t="s">
        <v>482</v>
      </c>
      <c r="C6" s="110" t="s">
        <v>483</v>
      </c>
      <c r="D6" s="109" t="s">
        <v>346</v>
      </c>
      <c r="E6" s="109" t="s">
        <v>484</v>
      </c>
      <c r="F6" s="232" t="s">
        <v>485</v>
      </c>
      <c r="G6" s="109" t="s">
        <v>735</v>
      </c>
    </row>
    <row r="7" customHeight="1" spans="1:7">
      <c r="A7" s="109" t="s">
        <v>1007</v>
      </c>
      <c r="B7" s="112" t="s">
        <v>1008</v>
      </c>
      <c r="C7" s="113">
        <f>'4-12-1无形-土地'!L28</f>
        <v>0</v>
      </c>
      <c r="D7" s="114">
        <f>'4-12-1无形-土地'!M28</f>
        <v>0</v>
      </c>
      <c r="E7" s="115">
        <f>'4-12-1无形-土地'!N28</f>
        <v>0</v>
      </c>
      <c r="F7" s="115">
        <f>E7-D7</f>
        <v>0</v>
      </c>
      <c r="G7" s="233" t="str">
        <f>IF(D7=0,"",F7/D7*100)</f>
        <v/>
      </c>
    </row>
    <row r="8" customHeight="1" spans="1:7">
      <c r="A8" s="109" t="s">
        <v>1009</v>
      </c>
      <c r="B8" s="112" t="s">
        <v>1010</v>
      </c>
      <c r="C8" s="113">
        <f>'4-12-2无形-矿业权'!J27</f>
        <v>0</v>
      </c>
      <c r="D8" s="114">
        <f>'4-12-2无形-矿业权'!K27</f>
        <v>0</v>
      </c>
      <c r="E8" s="115">
        <f>'4-12-2无形-矿业权'!L27</f>
        <v>0</v>
      </c>
      <c r="F8" s="115">
        <f>E8-D8</f>
        <v>0</v>
      </c>
      <c r="G8" s="233" t="str">
        <f>IF(D8=0,"",F8/D8*100)</f>
        <v/>
      </c>
    </row>
    <row r="9" customHeight="1" spans="1:7">
      <c r="A9" s="109" t="s">
        <v>1011</v>
      </c>
      <c r="B9" s="112" t="s">
        <v>1012</v>
      </c>
      <c r="C9" s="113">
        <f>'4-12-3无形-其他'!F28</f>
        <v>0</v>
      </c>
      <c r="D9" s="114">
        <f>'4-12-3无形-其他'!G28</f>
        <v>0</v>
      </c>
      <c r="E9" s="115">
        <f>'4-12-3无形-其他'!I28</f>
        <v>0</v>
      </c>
      <c r="F9" s="115">
        <f>E9-D9</f>
        <v>0</v>
      </c>
      <c r="G9" s="233" t="str">
        <f>IF(D9=0,"",F9/D9*100)</f>
        <v/>
      </c>
    </row>
    <row r="10" customHeight="1" spans="1:7">
      <c r="A10" s="109"/>
      <c r="B10" s="112"/>
      <c r="C10" s="234"/>
      <c r="D10" s="235"/>
      <c r="E10" s="236"/>
      <c r="F10" s="236"/>
      <c r="G10" s="116"/>
    </row>
    <row r="11" customHeight="1" spans="1:7">
      <c r="A11" s="109"/>
      <c r="B11" s="109"/>
      <c r="C11" s="234"/>
      <c r="D11" s="235"/>
      <c r="E11" s="236"/>
      <c r="F11" s="236"/>
      <c r="G11" s="116"/>
    </row>
    <row r="12" customHeight="1" spans="1:7">
      <c r="A12" s="109"/>
      <c r="B12" s="119"/>
      <c r="C12" s="234"/>
      <c r="D12" s="235"/>
      <c r="E12" s="236"/>
      <c r="F12" s="236"/>
      <c r="G12" s="116"/>
    </row>
    <row r="13" customHeight="1" spans="1:7">
      <c r="A13" s="109"/>
      <c r="B13" s="112"/>
      <c r="C13" s="234"/>
      <c r="D13" s="235"/>
      <c r="E13" s="236"/>
      <c r="F13" s="236"/>
      <c r="G13" s="116"/>
    </row>
    <row r="14" customHeight="1" spans="1:7">
      <c r="A14" s="109"/>
      <c r="B14" s="119"/>
      <c r="C14" s="234"/>
      <c r="D14" s="235"/>
      <c r="E14" s="236"/>
      <c r="F14" s="236"/>
      <c r="G14" s="116"/>
    </row>
    <row r="15" customHeight="1" spans="1:7">
      <c r="A15" s="109"/>
      <c r="B15" s="112"/>
      <c r="C15" s="234"/>
      <c r="D15" s="235"/>
      <c r="E15" s="236"/>
      <c r="F15" s="236"/>
      <c r="G15" s="116"/>
    </row>
    <row r="16" customHeight="1" spans="1:7">
      <c r="A16" s="109"/>
      <c r="B16" s="119"/>
      <c r="C16" s="234"/>
      <c r="D16" s="235"/>
      <c r="E16" s="236"/>
      <c r="F16" s="236"/>
      <c r="G16" s="116"/>
    </row>
    <row r="17" customHeight="1" spans="1:7">
      <c r="A17" s="109"/>
      <c r="B17" s="119"/>
      <c r="C17" s="234"/>
      <c r="D17" s="235"/>
      <c r="E17" s="236"/>
      <c r="F17" s="236"/>
      <c r="G17" s="116"/>
    </row>
    <row r="18" customHeight="1" spans="1:7">
      <c r="A18" s="117"/>
      <c r="B18" s="119"/>
      <c r="C18" s="234"/>
      <c r="D18" s="235"/>
      <c r="E18" s="236"/>
      <c r="F18" s="236"/>
      <c r="G18" s="116"/>
    </row>
    <row r="19" customHeight="1" spans="1:7">
      <c r="A19" s="117"/>
      <c r="B19" s="119"/>
      <c r="C19" s="234"/>
      <c r="D19" s="235"/>
      <c r="E19" s="236"/>
      <c r="F19" s="236"/>
      <c r="G19" s="116"/>
    </row>
    <row r="20" customHeight="1" spans="1:7">
      <c r="A20" s="117"/>
      <c r="B20" s="119"/>
      <c r="C20" s="234"/>
      <c r="D20" s="235"/>
      <c r="E20" s="236"/>
      <c r="F20" s="236"/>
      <c r="G20" s="116"/>
    </row>
    <row r="21" customHeight="1" spans="1:7">
      <c r="A21" s="117"/>
      <c r="B21" s="119"/>
      <c r="C21" s="234"/>
      <c r="D21" s="235"/>
      <c r="E21" s="236"/>
      <c r="F21" s="236"/>
      <c r="G21" s="116"/>
    </row>
    <row r="22" customHeight="1" spans="1:7">
      <c r="A22" s="117"/>
      <c r="B22" s="119"/>
      <c r="C22" s="234"/>
      <c r="D22" s="235"/>
      <c r="E22" s="236"/>
      <c r="F22" s="236"/>
      <c r="G22" s="116"/>
    </row>
    <row r="23" customHeight="1" spans="1:7">
      <c r="A23" s="117"/>
      <c r="B23" s="119"/>
      <c r="C23" s="234"/>
      <c r="D23" s="235"/>
      <c r="E23" s="236"/>
      <c r="F23" s="236"/>
      <c r="G23" s="116"/>
    </row>
    <row r="24" customHeight="1" spans="1:7">
      <c r="A24" s="117"/>
      <c r="B24" s="119"/>
      <c r="C24" s="234"/>
      <c r="D24" s="235"/>
      <c r="E24" s="236"/>
      <c r="F24" s="236"/>
      <c r="G24" s="116"/>
    </row>
    <row r="25" customHeight="1" spans="1:7">
      <c r="A25" s="117"/>
      <c r="B25" s="119"/>
      <c r="C25" s="234"/>
      <c r="D25" s="235"/>
      <c r="E25" s="236"/>
      <c r="F25" s="236"/>
      <c r="G25" s="116"/>
    </row>
    <row r="26" customHeight="1" spans="1:7">
      <c r="A26" s="111" t="s">
        <v>1013</v>
      </c>
      <c r="B26" s="237"/>
      <c r="C26" s="113"/>
      <c r="D26" s="114">
        <f>SUM(D7:D25)</f>
        <v>0</v>
      </c>
      <c r="E26" s="114">
        <f>SUM(E7:E25)</f>
        <v>0</v>
      </c>
      <c r="F26" s="114">
        <f>SUM(F7:F25)</f>
        <v>0</v>
      </c>
      <c r="G26" s="233"/>
    </row>
    <row r="27" customHeight="1" spans="1:7">
      <c r="A27" s="232" t="s">
        <v>1014</v>
      </c>
      <c r="B27" s="237"/>
      <c r="C27" s="113"/>
      <c r="D27" s="114"/>
      <c r="E27" s="115"/>
      <c r="F27" s="115"/>
      <c r="G27" s="233"/>
    </row>
    <row r="28" customHeight="1" spans="1:7">
      <c r="A28" s="111" t="s">
        <v>1015</v>
      </c>
      <c r="B28" s="237"/>
      <c r="C28" s="113">
        <f>SUM(C7,C8,C9)</f>
        <v>0</v>
      </c>
      <c r="D28" s="114">
        <f>D26-D27</f>
        <v>0</v>
      </c>
      <c r="E28" s="115">
        <f>E26-E27</f>
        <v>0</v>
      </c>
      <c r="F28" s="115">
        <f>F26-F27</f>
        <v>0</v>
      </c>
      <c r="G28" s="115" t="str">
        <f>IF(D28=0,"",F28/D28*100)</f>
        <v/>
      </c>
    </row>
    <row r="29" customHeight="1" spans="1:5">
      <c r="A29" s="124" t="e">
        <f>#REF!&amp;#REF!</f>
        <v>#REF!</v>
      </c>
      <c r="E29" s="99" t="e">
        <f>"评估人员："&amp;#REF!&amp;"  "&amp;#REF!&amp;"  "&amp;#REF!</f>
        <v>#REF!</v>
      </c>
    </row>
    <row r="30" customHeight="1" spans="1:1">
      <c r="A30" s="124" t="e">
        <f>CONCATENATE(#REF!,#REF!,#REF!,#REF!,#REF!,#REF!,#REF!)</f>
        <v>#REF!</v>
      </c>
    </row>
  </sheetData>
  <sheetProtection formatCells="0"/>
  <mergeCells count="5">
    <mergeCell ref="A2:G2"/>
    <mergeCell ref="A3:G3"/>
    <mergeCell ref="A26:B26"/>
    <mergeCell ref="A27:B27"/>
    <mergeCell ref="A28:B28"/>
  </mergeCells>
  <hyperlinks>
    <hyperlink ref="A1" location="索引目录!D51" display="返回索引页"/>
    <hyperlink ref="B7" location="'4-12-1无形-土地'!A1" display="无形资产-土地使用权"/>
    <hyperlink ref="B8" location="'4-12-2无形-矿业权'!A1" display="无形资产-矿业权"/>
    <hyperlink ref="B1" location="'4-非流动资产汇总'!B18" display="返回"/>
    <hyperlink ref="B9" location="'4-12-3无形-其他'!A1" display="无形资产-其他无形资产"/>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R30"/>
  <sheetViews>
    <sheetView topLeftCell="A22" workbookViewId="0">
      <selection activeCell="C1" sqref="A$1:Q$1048576"/>
    </sheetView>
  </sheetViews>
  <sheetFormatPr defaultColWidth="9" defaultRowHeight="15.75" customHeight="1"/>
  <cols>
    <col min="1" max="1" width="4.375" style="21" customWidth="1"/>
    <col min="2" max="2" width="18.875" style="21" customWidth="1"/>
    <col min="3" max="3" width="12.125" style="21" customWidth="1"/>
    <col min="4" max="4" width="18.875" style="21" customWidth="1"/>
    <col min="5" max="5" width="6.625" style="21" customWidth="1"/>
    <col min="6" max="6" width="6.5" style="21" customWidth="1"/>
    <col min="7" max="7" width="4.875" style="21" customWidth="1"/>
    <col min="8" max="8" width="5.5" style="21" customWidth="1"/>
    <col min="9" max="9" width="6.625" style="21" customWidth="1"/>
    <col min="10" max="10" width="8" style="21" customWidth="1"/>
    <col min="11" max="11" width="11.625" style="21" customWidth="1"/>
    <col min="12" max="12" width="13" style="21" hidden="1" customWidth="1" outlineLevel="1"/>
    <col min="13" max="13" width="12.75" style="21" customWidth="1" collapsed="1"/>
    <col min="14" max="14" width="13.875" style="21" customWidth="1"/>
    <col min="15" max="15" width="11.625" style="21" customWidth="1"/>
    <col min="16" max="16" width="8.125" style="21" customWidth="1"/>
    <col min="17" max="17" width="5.125" style="21" customWidth="1"/>
    <col min="18" max="18" width="13.125" style="21" customWidth="1" outlineLevel="1"/>
    <col min="19" max="16384" width="9" style="21"/>
  </cols>
  <sheetData>
    <row r="1" spans="1:17">
      <c r="A1" s="214" t="s">
        <v>207</v>
      </c>
      <c r="B1" s="59" t="s">
        <v>479</v>
      </c>
      <c r="C1" s="60"/>
      <c r="D1" s="60"/>
      <c r="E1" s="60"/>
      <c r="F1" s="60"/>
      <c r="G1" s="60"/>
      <c r="H1" s="60"/>
      <c r="I1" s="60"/>
      <c r="J1" s="60"/>
      <c r="K1" s="60"/>
      <c r="L1" s="60"/>
      <c r="M1" s="60"/>
      <c r="N1" s="60"/>
      <c r="O1" s="60"/>
      <c r="P1" s="60"/>
      <c r="Q1" s="60"/>
    </row>
    <row r="2" s="56" customFormat="1" ht="30" customHeight="1" spans="1:17">
      <c r="A2" s="61" t="s">
        <v>1016</v>
      </c>
      <c r="B2" s="62"/>
      <c r="C2" s="62"/>
      <c r="D2" s="62"/>
      <c r="E2" s="62"/>
      <c r="F2" s="62"/>
      <c r="G2" s="62"/>
      <c r="H2" s="62"/>
      <c r="I2" s="62"/>
      <c r="J2" s="62"/>
      <c r="K2" s="62"/>
      <c r="L2" s="62"/>
      <c r="M2" s="62"/>
      <c r="N2" s="62"/>
      <c r="O2" s="62"/>
      <c r="P2" s="62"/>
      <c r="Q2" s="62"/>
    </row>
    <row r="3" ht="14.1" customHeight="1" spans="1:17">
      <c r="A3" s="63" t="e">
        <f>CONCATENATE(#REF!,#REF!,#REF!,#REF!,#REF!,#REF!,#REF!)</f>
        <v>#REF!</v>
      </c>
      <c r="B3" s="63"/>
      <c r="C3" s="63"/>
      <c r="D3" s="63"/>
      <c r="E3" s="63"/>
      <c r="F3" s="63"/>
      <c r="G3" s="63"/>
      <c r="H3" s="63"/>
      <c r="I3" s="63"/>
      <c r="J3" s="64"/>
      <c r="K3" s="64"/>
      <c r="L3" s="64"/>
      <c r="M3" s="64"/>
      <c r="N3" s="64"/>
      <c r="O3" s="64"/>
      <c r="P3" s="64"/>
      <c r="Q3" s="64"/>
    </row>
    <row r="4" ht="14.1" customHeight="1" spans="1:17">
      <c r="A4" s="63"/>
      <c r="B4" s="63"/>
      <c r="C4" s="63"/>
      <c r="D4" s="63"/>
      <c r="E4" s="63"/>
      <c r="F4" s="63"/>
      <c r="G4" s="63"/>
      <c r="H4" s="63"/>
      <c r="I4" s="63"/>
      <c r="J4" s="64"/>
      <c r="K4" s="64"/>
      <c r="L4" s="64"/>
      <c r="M4" s="64"/>
      <c r="N4" s="64"/>
      <c r="O4" s="64"/>
      <c r="P4" s="64"/>
      <c r="Q4" s="65" t="s">
        <v>1017</v>
      </c>
    </row>
    <row r="5" customHeight="1" spans="1:17">
      <c r="A5" s="66" t="e">
        <f>#REF!&amp;#REF!</f>
        <v>#REF!</v>
      </c>
      <c r="Q5" s="67" t="s">
        <v>236</v>
      </c>
    </row>
    <row r="6" s="60" customFormat="1" ht="27.75" customHeight="1" spans="1:18">
      <c r="A6" s="215" t="s">
        <v>312</v>
      </c>
      <c r="B6" s="215" t="s">
        <v>824</v>
      </c>
      <c r="C6" s="211" t="s">
        <v>825</v>
      </c>
      <c r="D6" s="215" t="s">
        <v>826</v>
      </c>
      <c r="E6" s="215" t="s">
        <v>1018</v>
      </c>
      <c r="F6" s="215" t="s">
        <v>1019</v>
      </c>
      <c r="G6" s="215" t="s">
        <v>829</v>
      </c>
      <c r="H6" s="211" t="s">
        <v>1020</v>
      </c>
      <c r="I6" s="215" t="s">
        <v>1021</v>
      </c>
      <c r="J6" s="215" t="s">
        <v>832</v>
      </c>
      <c r="K6" s="215" t="s">
        <v>703</v>
      </c>
      <c r="L6" s="216" t="s">
        <v>483</v>
      </c>
      <c r="M6" s="70" t="s">
        <v>346</v>
      </c>
      <c r="N6" s="215" t="s">
        <v>484</v>
      </c>
      <c r="O6" s="215" t="s">
        <v>485</v>
      </c>
      <c r="P6" s="215" t="s">
        <v>555</v>
      </c>
      <c r="Q6" s="215" t="s">
        <v>340</v>
      </c>
      <c r="R6" s="68" t="s">
        <v>809</v>
      </c>
    </row>
    <row r="7" customHeight="1" spans="1:18">
      <c r="A7" s="227">
        <v>1</v>
      </c>
      <c r="B7" s="228"/>
      <c r="C7" s="130"/>
      <c r="D7" s="228"/>
      <c r="E7" s="229"/>
      <c r="F7" s="228"/>
      <c r="G7" s="228"/>
      <c r="H7" s="228"/>
      <c r="I7" s="228"/>
      <c r="J7" s="228"/>
      <c r="K7" s="76"/>
      <c r="L7" s="76"/>
      <c r="M7" s="76"/>
      <c r="N7" s="76"/>
      <c r="O7" s="75">
        <f>N7-M7</f>
        <v>0</v>
      </c>
      <c r="P7" s="75" t="str">
        <f>IF(M7=0,"",(N7-M7)/M7*100)</f>
        <v/>
      </c>
      <c r="Q7" s="35"/>
      <c r="R7" s="35"/>
    </row>
    <row r="8" customHeight="1" spans="1:18">
      <c r="A8" s="71"/>
      <c r="B8" s="71"/>
      <c r="C8" s="132"/>
      <c r="D8" s="72"/>
      <c r="E8" s="73"/>
      <c r="F8" s="71"/>
      <c r="G8" s="71"/>
      <c r="H8" s="71"/>
      <c r="I8" s="71"/>
      <c r="J8" s="75"/>
      <c r="K8" s="75"/>
      <c r="L8" s="74"/>
      <c r="M8" s="76"/>
      <c r="N8" s="75"/>
      <c r="O8" s="75">
        <f t="shared" ref="O8:O28" si="0">N8-M8</f>
        <v>0</v>
      </c>
      <c r="P8" s="75" t="str">
        <f t="shared" ref="P8:P28" si="1">IF(M8=0,"",(N8-M8)/M8*100)</f>
        <v/>
      </c>
      <c r="Q8" s="35"/>
      <c r="R8" s="35"/>
    </row>
    <row r="9" customHeight="1" spans="1:18">
      <c r="A9" s="71"/>
      <c r="B9" s="71"/>
      <c r="C9" s="132"/>
      <c r="D9" s="72"/>
      <c r="E9" s="73"/>
      <c r="F9" s="71"/>
      <c r="G9" s="71"/>
      <c r="H9" s="71"/>
      <c r="I9" s="71"/>
      <c r="J9" s="75"/>
      <c r="K9" s="75"/>
      <c r="L9" s="74"/>
      <c r="M9" s="76"/>
      <c r="N9" s="75"/>
      <c r="O9" s="75">
        <f t="shared" si="0"/>
        <v>0</v>
      </c>
      <c r="P9" s="75" t="str">
        <f t="shared" si="1"/>
        <v/>
      </c>
      <c r="Q9" s="35"/>
      <c r="R9" s="35"/>
    </row>
    <row r="10" customHeight="1" spans="1:18">
      <c r="A10" s="71"/>
      <c r="B10" s="71"/>
      <c r="C10" s="132"/>
      <c r="D10" s="72"/>
      <c r="E10" s="73"/>
      <c r="F10" s="71"/>
      <c r="G10" s="71"/>
      <c r="H10" s="71"/>
      <c r="I10" s="71"/>
      <c r="J10" s="75"/>
      <c r="K10" s="75"/>
      <c r="L10" s="74"/>
      <c r="M10" s="76"/>
      <c r="N10" s="75"/>
      <c r="O10" s="75">
        <f t="shared" si="0"/>
        <v>0</v>
      </c>
      <c r="P10" s="75" t="str">
        <f t="shared" si="1"/>
        <v/>
      </c>
      <c r="Q10" s="35"/>
      <c r="R10" s="35"/>
    </row>
    <row r="11" customHeight="1" spans="1:18">
      <c r="A11" s="71"/>
      <c r="B11" s="71"/>
      <c r="C11" s="132"/>
      <c r="D11" s="72"/>
      <c r="E11" s="73"/>
      <c r="F11" s="71"/>
      <c r="G11" s="71"/>
      <c r="H11" s="71"/>
      <c r="I11" s="71"/>
      <c r="J11" s="75"/>
      <c r="K11" s="75"/>
      <c r="L11" s="74"/>
      <c r="M11" s="76"/>
      <c r="N11" s="75"/>
      <c r="O11" s="75">
        <f t="shared" si="0"/>
        <v>0</v>
      </c>
      <c r="P11" s="75" t="str">
        <f t="shared" si="1"/>
        <v/>
      </c>
      <c r="Q11" s="35"/>
      <c r="R11" s="35"/>
    </row>
    <row r="12" customHeight="1" spans="1:18">
      <c r="A12" s="71"/>
      <c r="B12" s="71"/>
      <c r="C12" s="132"/>
      <c r="D12" s="72"/>
      <c r="E12" s="73"/>
      <c r="F12" s="71"/>
      <c r="G12" s="71"/>
      <c r="H12" s="71"/>
      <c r="I12" s="71"/>
      <c r="J12" s="75"/>
      <c r="K12" s="75"/>
      <c r="L12" s="74"/>
      <c r="M12" s="76"/>
      <c r="N12" s="75"/>
      <c r="O12" s="75">
        <f t="shared" si="0"/>
        <v>0</v>
      </c>
      <c r="P12" s="75" t="str">
        <f t="shared" si="1"/>
        <v/>
      </c>
      <c r="Q12" s="35"/>
      <c r="R12" s="35"/>
    </row>
    <row r="13" customHeight="1" spans="1:18">
      <c r="A13" s="71"/>
      <c r="B13" s="71"/>
      <c r="C13" s="132"/>
      <c r="D13" s="72"/>
      <c r="E13" s="73"/>
      <c r="F13" s="71"/>
      <c r="G13" s="71"/>
      <c r="H13" s="71"/>
      <c r="I13" s="71"/>
      <c r="J13" s="75"/>
      <c r="K13" s="75"/>
      <c r="L13" s="74"/>
      <c r="M13" s="76"/>
      <c r="N13" s="75"/>
      <c r="O13" s="75">
        <f t="shared" si="0"/>
        <v>0</v>
      </c>
      <c r="P13" s="75" t="str">
        <f t="shared" si="1"/>
        <v/>
      </c>
      <c r="Q13" s="35"/>
      <c r="R13" s="35"/>
    </row>
    <row r="14" customHeight="1" spans="1:18">
      <c r="A14" s="71"/>
      <c r="B14" s="71"/>
      <c r="C14" s="132"/>
      <c r="D14" s="72"/>
      <c r="E14" s="73"/>
      <c r="F14" s="71"/>
      <c r="G14" s="71"/>
      <c r="H14" s="71"/>
      <c r="I14" s="71"/>
      <c r="J14" s="75"/>
      <c r="K14" s="75"/>
      <c r="L14" s="74"/>
      <c r="M14" s="76"/>
      <c r="N14" s="75"/>
      <c r="O14" s="75">
        <f t="shared" si="0"/>
        <v>0</v>
      </c>
      <c r="P14" s="75" t="str">
        <f t="shared" si="1"/>
        <v/>
      </c>
      <c r="Q14" s="35"/>
      <c r="R14" s="35"/>
    </row>
    <row r="15" customHeight="1" spans="1:18">
      <c r="A15" s="71"/>
      <c r="B15" s="71"/>
      <c r="C15" s="132"/>
      <c r="D15" s="72"/>
      <c r="E15" s="73"/>
      <c r="F15" s="71"/>
      <c r="G15" s="71"/>
      <c r="H15" s="71"/>
      <c r="I15" s="71"/>
      <c r="J15" s="75"/>
      <c r="K15" s="75"/>
      <c r="L15" s="74"/>
      <c r="M15" s="76"/>
      <c r="N15" s="75"/>
      <c r="O15" s="75">
        <f t="shared" si="0"/>
        <v>0</v>
      </c>
      <c r="P15" s="75" t="str">
        <f t="shared" si="1"/>
        <v/>
      </c>
      <c r="Q15" s="35"/>
      <c r="R15" s="35"/>
    </row>
    <row r="16" customHeight="1" spans="1:18">
      <c r="A16" s="71"/>
      <c r="B16" s="71"/>
      <c r="C16" s="132"/>
      <c r="D16" s="72"/>
      <c r="E16" s="73"/>
      <c r="F16" s="71"/>
      <c r="G16" s="71"/>
      <c r="H16" s="71"/>
      <c r="I16" s="71"/>
      <c r="J16" s="75"/>
      <c r="K16" s="75"/>
      <c r="L16" s="74"/>
      <c r="M16" s="76"/>
      <c r="N16" s="75"/>
      <c r="O16" s="75">
        <f t="shared" si="0"/>
        <v>0</v>
      </c>
      <c r="P16" s="75" t="str">
        <f t="shared" si="1"/>
        <v/>
      </c>
      <c r="Q16" s="35"/>
      <c r="R16" s="35"/>
    </row>
    <row r="17" customHeight="1" spans="1:18">
      <c r="A17" s="71"/>
      <c r="B17" s="71"/>
      <c r="C17" s="132"/>
      <c r="D17" s="72"/>
      <c r="E17" s="73"/>
      <c r="F17" s="71"/>
      <c r="G17" s="71"/>
      <c r="H17" s="71"/>
      <c r="I17" s="71"/>
      <c r="J17" s="75"/>
      <c r="K17" s="75"/>
      <c r="L17" s="74"/>
      <c r="M17" s="76"/>
      <c r="N17" s="75"/>
      <c r="O17" s="75">
        <f t="shared" si="0"/>
        <v>0</v>
      </c>
      <c r="P17" s="75" t="str">
        <f t="shared" si="1"/>
        <v/>
      </c>
      <c r="Q17" s="35"/>
      <c r="R17" s="35"/>
    </row>
    <row r="18" customHeight="1" spans="1:18">
      <c r="A18" s="71"/>
      <c r="B18" s="71"/>
      <c r="C18" s="132"/>
      <c r="D18" s="72"/>
      <c r="E18" s="73"/>
      <c r="F18" s="71"/>
      <c r="G18" s="71"/>
      <c r="H18" s="71"/>
      <c r="I18" s="71"/>
      <c r="J18" s="75"/>
      <c r="K18" s="75"/>
      <c r="L18" s="74"/>
      <c r="M18" s="76"/>
      <c r="N18" s="75"/>
      <c r="O18" s="75">
        <f t="shared" si="0"/>
        <v>0</v>
      </c>
      <c r="P18" s="75" t="str">
        <f t="shared" si="1"/>
        <v/>
      </c>
      <c r="Q18" s="35"/>
      <c r="R18" s="35"/>
    </row>
    <row r="19" customHeight="1" spans="1:18">
      <c r="A19" s="71"/>
      <c r="B19" s="71"/>
      <c r="C19" s="132"/>
      <c r="D19" s="72"/>
      <c r="E19" s="73"/>
      <c r="F19" s="71"/>
      <c r="G19" s="71"/>
      <c r="H19" s="71"/>
      <c r="I19" s="71"/>
      <c r="J19" s="75"/>
      <c r="K19" s="75"/>
      <c r="L19" s="74"/>
      <c r="M19" s="76"/>
      <c r="N19" s="75"/>
      <c r="O19" s="75">
        <f t="shared" si="0"/>
        <v>0</v>
      </c>
      <c r="P19" s="75" t="str">
        <f t="shared" si="1"/>
        <v/>
      </c>
      <c r="Q19" s="35"/>
      <c r="R19" s="35"/>
    </row>
    <row r="20" customHeight="1" spans="1:18">
      <c r="A20" s="71"/>
      <c r="B20" s="71"/>
      <c r="C20" s="132"/>
      <c r="D20" s="72"/>
      <c r="E20" s="73"/>
      <c r="F20" s="71"/>
      <c r="G20" s="71"/>
      <c r="H20" s="71"/>
      <c r="I20" s="71"/>
      <c r="J20" s="75"/>
      <c r="K20" s="75"/>
      <c r="L20" s="74"/>
      <c r="M20" s="76"/>
      <c r="N20" s="75"/>
      <c r="O20" s="75">
        <f t="shared" si="0"/>
        <v>0</v>
      </c>
      <c r="P20" s="75" t="str">
        <f t="shared" si="1"/>
        <v/>
      </c>
      <c r="Q20" s="35"/>
      <c r="R20" s="35"/>
    </row>
    <row r="21" customHeight="1" spans="1:18">
      <c r="A21" s="71"/>
      <c r="B21" s="71"/>
      <c r="C21" s="132"/>
      <c r="D21" s="72"/>
      <c r="E21" s="73"/>
      <c r="F21" s="71"/>
      <c r="G21" s="71"/>
      <c r="H21" s="71"/>
      <c r="I21" s="71"/>
      <c r="J21" s="75"/>
      <c r="K21" s="75"/>
      <c r="L21" s="74"/>
      <c r="M21" s="76"/>
      <c r="N21" s="75"/>
      <c r="O21" s="75">
        <f t="shared" si="0"/>
        <v>0</v>
      </c>
      <c r="P21" s="75" t="str">
        <f t="shared" si="1"/>
        <v/>
      </c>
      <c r="Q21" s="35"/>
      <c r="R21" s="35"/>
    </row>
    <row r="22" customHeight="1" spans="1:18">
      <c r="A22" s="71"/>
      <c r="B22" s="71"/>
      <c r="C22" s="132"/>
      <c r="D22" s="72"/>
      <c r="E22" s="73"/>
      <c r="F22" s="71"/>
      <c r="G22" s="71"/>
      <c r="H22" s="71"/>
      <c r="I22" s="71"/>
      <c r="J22" s="75"/>
      <c r="K22" s="75"/>
      <c r="L22" s="74"/>
      <c r="M22" s="76"/>
      <c r="N22" s="75"/>
      <c r="O22" s="75">
        <f t="shared" si="0"/>
        <v>0</v>
      </c>
      <c r="P22" s="75" t="str">
        <f t="shared" si="1"/>
        <v/>
      </c>
      <c r="Q22" s="35"/>
      <c r="R22" s="35"/>
    </row>
    <row r="23" customHeight="1" spans="1:18">
      <c r="A23" s="71"/>
      <c r="B23" s="71"/>
      <c r="C23" s="132"/>
      <c r="D23" s="72"/>
      <c r="E23" s="73"/>
      <c r="F23" s="71"/>
      <c r="G23" s="71"/>
      <c r="H23" s="71"/>
      <c r="I23" s="71"/>
      <c r="J23" s="75"/>
      <c r="K23" s="75"/>
      <c r="L23" s="74"/>
      <c r="M23" s="76"/>
      <c r="N23" s="75"/>
      <c r="O23" s="75">
        <f t="shared" si="0"/>
        <v>0</v>
      </c>
      <c r="P23" s="75" t="str">
        <f t="shared" si="1"/>
        <v/>
      </c>
      <c r="Q23" s="35"/>
      <c r="R23" s="35"/>
    </row>
    <row r="24" customHeight="1" spans="1:18">
      <c r="A24" s="71"/>
      <c r="B24" s="71"/>
      <c r="C24" s="132"/>
      <c r="D24" s="72"/>
      <c r="E24" s="73"/>
      <c r="F24" s="71"/>
      <c r="G24" s="71"/>
      <c r="H24" s="71"/>
      <c r="I24" s="71"/>
      <c r="J24" s="75"/>
      <c r="K24" s="75"/>
      <c r="L24" s="74"/>
      <c r="M24" s="76"/>
      <c r="N24" s="75"/>
      <c r="O24" s="75">
        <f t="shared" si="0"/>
        <v>0</v>
      </c>
      <c r="P24" s="75" t="str">
        <f t="shared" si="1"/>
        <v/>
      </c>
      <c r="Q24" s="35"/>
      <c r="R24" s="35"/>
    </row>
    <row r="25" customHeight="1" spans="1:18">
      <c r="A25" s="71"/>
      <c r="B25" s="71"/>
      <c r="C25" s="132"/>
      <c r="D25" s="72"/>
      <c r="E25" s="73"/>
      <c r="F25" s="71"/>
      <c r="G25" s="71"/>
      <c r="H25" s="71"/>
      <c r="I25" s="71"/>
      <c r="J25" s="75"/>
      <c r="K25" s="75"/>
      <c r="L25" s="74"/>
      <c r="M25" s="76"/>
      <c r="N25" s="75"/>
      <c r="O25" s="75">
        <f t="shared" si="0"/>
        <v>0</v>
      </c>
      <c r="P25" s="75" t="str">
        <f t="shared" si="1"/>
        <v/>
      </c>
      <c r="Q25" s="35"/>
      <c r="R25" s="35"/>
    </row>
    <row r="26" customHeight="1" spans="1:18">
      <c r="A26" s="71"/>
      <c r="B26" s="71"/>
      <c r="C26" s="132"/>
      <c r="D26" s="72"/>
      <c r="E26" s="73"/>
      <c r="F26" s="71"/>
      <c r="G26" s="71"/>
      <c r="H26" s="71"/>
      <c r="I26" s="71"/>
      <c r="J26" s="75"/>
      <c r="K26" s="75"/>
      <c r="L26" s="74"/>
      <c r="M26" s="76"/>
      <c r="N26" s="75"/>
      <c r="O26" s="75">
        <f t="shared" si="0"/>
        <v>0</v>
      </c>
      <c r="P26" s="75" t="str">
        <f t="shared" si="1"/>
        <v/>
      </c>
      <c r="Q26" s="35"/>
      <c r="R26" s="35"/>
    </row>
    <row r="27" customHeight="1" spans="1:18">
      <c r="A27" s="71"/>
      <c r="B27" s="71"/>
      <c r="C27" s="132"/>
      <c r="D27" s="72"/>
      <c r="E27" s="73"/>
      <c r="F27" s="71"/>
      <c r="G27" s="71"/>
      <c r="H27" s="71"/>
      <c r="I27" s="71"/>
      <c r="J27" s="75"/>
      <c r="K27" s="75"/>
      <c r="L27" s="74"/>
      <c r="M27" s="76"/>
      <c r="N27" s="75"/>
      <c r="O27" s="75">
        <f t="shared" si="0"/>
        <v>0</v>
      </c>
      <c r="P27" s="75" t="str">
        <f t="shared" si="1"/>
        <v/>
      </c>
      <c r="Q27" s="35"/>
      <c r="R27" s="35"/>
    </row>
    <row r="28" customHeight="1" spans="1:18">
      <c r="A28" s="77" t="s">
        <v>556</v>
      </c>
      <c r="B28" s="230"/>
      <c r="C28" s="230"/>
      <c r="D28" s="88"/>
      <c r="E28" s="73"/>
      <c r="F28" s="71"/>
      <c r="G28" s="71"/>
      <c r="H28" s="71"/>
      <c r="I28" s="71"/>
      <c r="J28" s="75"/>
      <c r="K28" s="75">
        <f>SUM(K7:K27)</f>
        <v>0</v>
      </c>
      <c r="L28" s="74">
        <f>SUM(L7:L27)</f>
        <v>0</v>
      </c>
      <c r="M28" s="76">
        <f>SUM(M7:M27)</f>
        <v>0</v>
      </c>
      <c r="N28" s="75">
        <f>SUM(N7:N27)</f>
        <v>0</v>
      </c>
      <c r="O28" s="75">
        <f t="shared" si="0"/>
        <v>0</v>
      </c>
      <c r="P28" s="75" t="str">
        <f t="shared" si="1"/>
        <v/>
      </c>
      <c r="Q28" s="35"/>
      <c r="R28" s="35"/>
    </row>
    <row r="29" customHeight="1" spans="1:14">
      <c r="A29" s="79" t="e">
        <f>#REF!&amp;#REF!</f>
        <v>#REF!</v>
      </c>
      <c r="H29" s="66"/>
      <c r="K29" s="79"/>
      <c r="N29" s="21" t="e">
        <f>'4-12无形资产汇总'!E29</f>
        <v>#REF!</v>
      </c>
    </row>
    <row r="30" customHeight="1" spans="1:1">
      <c r="A30" s="79" t="e">
        <f>CONCATENATE(#REF!,#REF!,#REF!,#REF!,#REF!,#REF!,#REF!)</f>
        <v>#REF!</v>
      </c>
    </row>
  </sheetData>
  <mergeCells count="3">
    <mergeCell ref="A2:Q2"/>
    <mergeCell ref="A3:Q3"/>
    <mergeCell ref="A28:D28"/>
  </mergeCells>
  <hyperlinks>
    <hyperlink ref="A1" location="索引目录!E51" display="返回索引页"/>
    <hyperlink ref="B1" location="'4-12无形资产汇总'!A1" display="返回"/>
  </hyperlinks>
  <printOptions horizontalCentered="1"/>
  <pageMargins left="0.354330708661417" right="0.354330708661417" top="0.905511811023622" bottom="0.826771653543307" header="1.22047244094488" footer="0.511811023622047"/>
  <pageSetup paperSize="9" scale="95"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workbookViewId="0">
      <selection activeCell="C1" sqref="A$1:O$1048576"/>
    </sheetView>
  </sheetViews>
  <sheetFormatPr defaultColWidth="9" defaultRowHeight="15.75"/>
  <cols>
    <col min="1" max="1" width="5.875" style="219" customWidth="1"/>
    <col min="2" max="2" width="12.125" style="219" customWidth="1"/>
    <col min="3" max="3" width="11" style="219" customWidth="1"/>
    <col min="4" max="4" width="5.375" style="219" customWidth="1"/>
    <col min="5" max="5" width="8.5" style="219" customWidth="1"/>
    <col min="6" max="6" width="6" style="219" customWidth="1"/>
    <col min="7" max="7" width="8.375" style="219" customWidth="1"/>
    <col min="8" max="8" width="11" style="219" customWidth="1"/>
    <col min="9" max="9" width="11.125" style="219" customWidth="1"/>
    <col min="10" max="10" width="12.5" style="219" hidden="1" customWidth="1" outlineLevel="1"/>
    <col min="11" max="11" width="12.5" style="219" customWidth="1" collapsed="1"/>
    <col min="12" max="12" width="12" style="219" customWidth="1"/>
    <col min="13" max="13" width="6.5" style="219" customWidth="1"/>
    <col min="14" max="14" width="6" style="219" customWidth="1"/>
    <col min="15" max="15" width="7.125" style="219" customWidth="1"/>
    <col min="16" max="16384" width="9" style="219"/>
  </cols>
  <sheetData>
    <row r="1" spans="1:2">
      <c r="A1" s="220" t="s">
        <v>207</v>
      </c>
      <c r="B1" s="220" t="s">
        <v>479</v>
      </c>
    </row>
    <row r="2" ht="22.5" spans="1:15">
      <c r="A2" s="188" t="s">
        <v>1022</v>
      </c>
      <c r="B2" s="188"/>
      <c r="C2" s="189"/>
      <c r="D2" s="189"/>
      <c r="E2" s="189"/>
      <c r="F2" s="189"/>
      <c r="G2" s="189"/>
      <c r="H2" s="189"/>
      <c r="I2" s="189"/>
      <c r="J2" s="189"/>
      <c r="K2" s="189"/>
      <c r="L2" s="189"/>
      <c r="M2" s="189"/>
      <c r="N2" s="189"/>
      <c r="O2" s="189"/>
    </row>
    <row r="3" spans="1:15">
      <c r="A3" s="221" t="e">
        <f>CONCATENATE(#REF!,#REF!,#REF!,#REF!,#REF!,#REF!,#REF!)</f>
        <v>#REF!</v>
      </c>
      <c r="B3" s="190"/>
      <c r="C3" s="190"/>
      <c r="D3" s="190"/>
      <c r="E3" s="190"/>
      <c r="F3" s="190"/>
      <c r="G3" s="190"/>
      <c r="H3" s="190"/>
      <c r="I3" s="198"/>
      <c r="J3" s="198"/>
      <c r="K3" s="198"/>
      <c r="L3" s="198"/>
      <c r="M3" s="198"/>
      <c r="N3" s="198"/>
      <c r="O3" s="198"/>
    </row>
    <row r="4" spans="1:15">
      <c r="A4" s="190"/>
      <c r="B4" s="190"/>
      <c r="C4" s="190"/>
      <c r="D4" s="190"/>
      <c r="E4" s="190"/>
      <c r="F4" s="190"/>
      <c r="G4" s="190"/>
      <c r="H4" s="190"/>
      <c r="I4" s="198"/>
      <c r="J4" s="198"/>
      <c r="K4" s="198"/>
      <c r="L4" s="198"/>
      <c r="M4" s="198"/>
      <c r="N4" s="225" t="s">
        <v>1023</v>
      </c>
      <c r="O4" s="225"/>
    </row>
    <row r="5" spans="1:15">
      <c r="A5" s="222" t="e">
        <f>#REF!&amp;#REF!</f>
        <v>#REF!</v>
      </c>
      <c r="B5" s="222"/>
      <c r="C5" s="222"/>
      <c r="D5" s="222"/>
      <c r="E5" s="222"/>
      <c r="F5" s="222"/>
      <c r="G5" s="222"/>
      <c r="H5" s="126"/>
      <c r="I5" s="126"/>
      <c r="J5" s="126"/>
      <c r="K5" s="126"/>
      <c r="L5" s="126"/>
      <c r="M5" s="126"/>
      <c r="N5" s="126"/>
      <c r="O5" s="200" t="s">
        <v>236</v>
      </c>
    </row>
    <row r="6" ht="39" customHeight="1" spans="1:15">
      <c r="A6" s="211" t="s">
        <v>312</v>
      </c>
      <c r="B6" s="211" t="s">
        <v>1024</v>
      </c>
      <c r="C6" s="211" t="s">
        <v>1025</v>
      </c>
      <c r="D6" s="211" t="s">
        <v>1026</v>
      </c>
      <c r="E6" s="211" t="s">
        <v>827</v>
      </c>
      <c r="F6" s="211" t="s">
        <v>1027</v>
      </c>
      <c r="G6" s="211" t="s">
        <v>1028</v>
      </c>
      <c r="H6" s="211" t="s">
        <v>1029</v>
      </c>
      <c r="I6" s="211" t="s">
        <v>703</v>
      </c>
      <c r="J6" s="212" t="s">
        <v>589</v>
      </c>
      <c r="K6" s="194" t="s">
        <v>346</v>
      </c>
      <c r="L6" s="211" t="s">
        <v>484</v>
      </c>
      <c r="M6" s="211" t="s">
        <v>485</v>
      </c>
      <c r="N6" s="211" t="s">
        <v>555</v>
      </c>
      <c r="O6" s="211" t="s">
        <v>340</v>
      </c>
    </row>
    <row r="7" spans="1:15">
      <c r="A7" s="129"/>
      <c r="B7" s="129"/>
      <c r="C7" s="129"/>
      <c r="D7" s="129"/>
      <c r="E7" s="195"/>
      <c r="F7" s="129"/>
      <c r="G7" s="129"/>
      <c r="H7" s="129"/>
      <c r="I7" s="133"/>
      <c r="J7" s="143"/>
      <c r="K7" s="145"/>
      <c r="L7" s="133"/>
      <c r="M7" s="133" t="str">
        <f>IF(K7=0,"",(L7-K7))</f>
        <v/>
      </c>
      <c r="N7" s="133" t="str">
        <f>IF(K7=0,"",(L7-K7)/K7*100)</f>
        <v/>
      </c>
      <c r="O7" s="217"/>
    </row>
    <row r="8" spans="1:15">
      <c r="A8" s="129"/>
      <c r="B8" s="129"/>
      <c r="C8" s="129"/>
      <c r="D8" s="129"/>
      <c r="E8" s="195"/>
      <c r="F8" s="129"/>
      <c r="G8" s="129"/>
      <c r="H8" s="129"/>
      <c r="I8" s="133"/>
      <c r="J8" s="143"/>
      <c r="K8" s="145"/>
      <c r="L8" s="133"/>
      <c r="M8" s="133" t="str">
        <f t="shared" ref="M8:M26" si="0">IF(K8=0,"",(L8-K8))</f>
        <v/>
      </c>
      <c r="N8" s="133" t="s">
        <v>415</v>
      </c>
      <c r="O8" s="217"/>
    </row>
    <row r="9" spans="1:15">
      <c r="A9" s="129"/>
      <c r="B9" s="129"/>
      <c r="C9" s="129"/>
      <c r="D9" s="129"/>
      <c r="E9" s="195"/>
      <c r="F9" s="129"/>
      <c r="G9" s="129"/>
      <c r="H9" s="129"/>
      <c r="I9" s="133"/>
      <c r="J9" s="143"/>
      <c r="K9" s="145"/>
      <c r="L9" s="133"/>
      <c r="M9" s="133" t="str">
        <f t="shared" si="0"/>
        <v/>
      </c>
      <c r="N9" s="133" t="s">
        <v>415</v>
      </c>
      <c r="O9" s="217"/>
    </row>
    <row r="10" spans="1:15">
      <c r="A10" s="129"/>
      <c r="B10" s="129"/>
      <c r="C10" s="129"/>
      <c r="D10" s="129"/>
      <c r="E10" s="195"/>
      <c r="F10" s="129"/>
      <c r="G10" s="129"/>
      <c r="H10" s="129"/>
      <c r="I10" s="133"/>
      <c r="J10" s="143"/>
      <c r="K10" s="145"/>
      <c r="L10" s="133"/>
      <c r="M10" s="133" t="str">
        <f t="shared" si="0"/>
        <v/>
      </c>
      <c r="N10" s="133" t="s">
        <v>415</v>
      </c>
      <c r="O10" s="217"/>
    </row>
    <row r="11" spans="1:15">
      <c r="A11" s="129"/>
      <c r="B11" s="129"/>
      <c r="C11" s="129"/>
      <c r="D11" s="129"/>
      <c r="E11" s="195"/>
      <c r="F11" s="129"/>
      <c r="G11" s="129"/>
      <c r="H11" s="129"/>
      <c r="I11" s="133"/>
      <c r="J11" s="143"/>
      <c r="K11" s="145"/>
      <c r="L11" s="133"/>
      <c r="M11" s="133" t="str">
        <f t="shared" si="0"/>
        <v/>
      </c>
      <c r="N11" s="133" t="s">
        <v>415</v>
      </c>
      <c r="O11" s="217"/>
    </row>
    <row r="12" spans="1:15">
      <c r="A12" s="129"/>
      <c r="B12" s="129"/>
      <c r="C12" s="129"/>
      <c r="D12" s="129"/>
      <c r="E12" s="195"/>
      <c r="F12" s="129"/>
      <c r="G12" s="129"/>
      <c r="H12" s="129"/>
      <c r="I12" s="133"/>
      <c r="J12" s="143"/>
      <c r="K12" s="145"/>
      <c r="L12" s="133"/>
      <c r="M12" s="133" t="str">
        <f t="shared" si="0"/>
        <v/>
      </c>
      <c r="N12" s="133" t="s">
        <v>415</v>
      </c>
      <c r="O12" s="217"/>
    </row>
    <row r="13" spans="1:15">
      <c r="A13" s="129"/>
      <c r="B13" s="129"/>
      <c r="C13" s="129"/>
      <c r="D13" s="129"/>
      <c r="E13" s="195"/>
      <c r="F13" s="129"/>
      <c r="G13" s="129"/>
      <c r="H13" s="129"/>
      <c r="I13" s="133"/>
      <c r="J13" s="143"/>
      <c r="K13" s="145"/>
      <c r="L13" s="133"/>
      <c r="M13" s="133" t="str">
        <f t="shared" si="0"/>
        <v/>
      </c>
      <c r="N13" s="133" t="s">
        <v>415</v>
      </c>
      <c r="O13" s="217"/>
    </row>
    <row r="14" spans="1:15">
      <c r="A14" s="129"/>
      <c r="B14" s="129"/>
      <c r="C14" s="129"/>
      <c r="D14" s="129"/>
      <c r="E14" s="195"/>
      <c r="F14" s="129"/>
      <c r="G14" s="129"/>
      <c r="H14" s="129"/>
      <c r="I14" s="133"/>
      <c r="J14" s="143"/>
      <c r="K14" s="145"/>
      <c r="L14" s="133"/>
      <c r="M14" s="133" t="str">
        <f t="shared" si="0"/>
        <v/>
      </c>
      <c r="N14" s="133" t="s">
        <v>415</v>
      </c>
      <c r="O14" s="217"/>
    </row>
    <row r="15" spans="1:15">
      <c r="A15" s="129"/>
      <c r="B15" s="129"/>
      <c r="C15" s="129"/>
      <c r="D15" s="129"/>
      <c r="E15" s="195"/>
      <c r="F15" s="129"/>
      <c r="G15" s="129"/>
      <c r="H15" s="129"/>
      <c r="I15" s="133"/>
      <c r="J15" s="143"/>
      <c r="K15" s="145"/>
      <c r="L15" s="133"/>
      <c r="M15" s="133" t="str">
        <f t="shared" si="0"/>
        <v/>
      </c>
      <c r="N15" s="133" t="s">
        <v>415</v>
      </c>
      <c r="O15" s="217"/>
    </row>
    <row r="16" spans="1:15">
      <c r="A16" s="129"/>
      <c r="B16" s="129"/>
      <c r="C16" s="129"/>
      <c r="D16" s="129"/>
      <c r="E16" s="195"/>
      <c r="F16" s="129"/>
      <c r="G16" s="129"/>
      <c r="H16" s="129"/>
      <c r="I16" s="133"/>
      <c r="J16" s="143"/>
      <c r="K16" s="145"/>
      <c r="L16" s="133"/>
      <c r="M16" s="133" t="str">
        <f t="shared" si="0"/>
        <v/>
      </c>
      <c r="N16" s="133" t="s">
        <v>415</v>
      </c>
      <c r="O16" s="217"/>
    </row>
    <row r="17" spans="1:15">
      <c r="A17" s="129"/>
      <c r="B17" s="129"/>
      <c r="C17" s="129"/>
      <c r="D17" s="129"/>
      <c r="E17" s="195"/>
      <c r="F17" s="129"/>
      <c r="G17" s="129"/>
      <c r="H17" s="129"/>
      <c r="I17" s="133"/>
      <c r="J17" s="143"/>
      <c r="K17" s="145"/>
      <c r="L17" s="133"/>
      <c r="M17" s="133" t="str">
        <f t="shared" si="0"/>
        <v/>
      </c>
      <c r="N17" s="133" t="s">
        <v>415</v>
      </c>
      <c r="O17" s="217"/>
    </row>
    <row r="18" spans="1:15">
      <c r="A18" s="129"/>
      <c r="B18" s="129"/>
      <c r="C18" s="129"/>
      <c r="D18" s="129"/>
      <c r="E18" s="195"/>
      <c r="F18" s="129"/>
      <c r="G18" s="129"/>
      <c r="H18" s="129"/>
      <c r="I18" s="133"/>
      <c r="J18" s="143"/>
      <c r="K18" s="145"/>
      <c r="L18" s="133"/>
      <c r="M18" s="133" t="str">
        <f t="shared" si="0"/>
        <v/>
      </c>
      <c r="N18" s="133" t="s">
        <v>415</v>
      </c>
      <c r="O18" s="217"/>
    </row>
    <row r="19" spans="1:15">
      <c r="A19" s="129"/>
      <c r="B19" s="129"/>
      <c r="C19" s="129"/>
      <c r="D19" s="129"/>
      <c r="E19" s="195"/>
      <c r="F19" s="129"/>
      <c r="G19" s="129"/>
      <c r="H19" s="129"/>
      <c r="I19" s="133"/>
      <c r="J19" s="143"/>
      <c r="K19" s="145"/>
      <c r="L19" s="133"/>
      <c r="M19" s="133" t="str">
        <f t="shared" si="0"/>
        <v/>
      </c>
      <c r="N19" s="133" t="s">
        <v>415</v>
      </c>
      <c r="O19" s="217"/>
    </row>
    <row r="20" spans="1:15">
      <c r="A20" s="129"/>
      <c r="B20" s="129"/>
      <c r="C20" s="129"/>
      <c r="D20" s="129"/>
      <c r="E20" s="195"/>
      <c r="F20" s="129"/>
      <c r="G20" s="129"/>
      <c r="H20" s="129"/>
      <c r="I20" s="133"/>
      <c r="J20" s="143"/>
      <c r="K20" s="145"/>
      <c r="L20" s="133"/>
      <c r="M20" s="133" t="str">
        <f t="shared" si="0"/>
        <v/>
      </c>
      <c r="N20" s="133" t="s">
        <v>415</v>
      </c>
      <c r="O20" s="217"/>
    </row>
    <row r="21" spans="1:15">
      <c r="A21" s="129"/>
      <c r="B21" s="129"/>
      <c r="C21" s="129"/>
      <c r="D21" s="129"/>
      <c r="E21" s="195"/>
      <c r="F21" s="129"/>
      <c r="G21" s="129"/>
      <c r="H21" s="129"/>
      <c r="I21" s="133"/>
      <c r="J21" s="143"/>
      <c r="K21" s="145"/>
      <c r="L21" s="133"/>
      <c r="M21" s="133" t="str">
        <f t="shared" si="0"/>
        <v/>
      </c>
      <c r="N21" s="133" t="s">
        <v>415</v>
      </c>
      <c r="O21" s="217"/>
    </row>
    <row r="22" spans="1:15">
      <c r="A22" s="129"/>
      <c r="B22" s="129"/>
      <c r="C22" s="129"/>
      <c r="D22" s="129"/>
      <c r="E22" s="195"/>
      <c r="F22" s="129"/>
      <c r="G22" s="129"/>
      <c r="H22" s="129"/>
      <c r="I22" s="133"/>
      <c r="J22" s="143"/>
      <c r="K22" s="145"/>
      <c r="L22" s="133"/>
      <c r="M22" s="133" t="str">
        <f t="shared" si="0"/>
        <v/>
      </c>
      <c r="N22" s="133" t="s">
        <v>415</v>
      </c>
      <c r="O22" s="217"/>
    </row>
    <row r="23" spans="1:15">
      <c r="A23" s="129"/>
      <c r="B23" s="129"/>
      <c r="C23" s="129"/>
      <c r="D23" s="129"/>
      <c r="E23" s="195"/>
      <c r="F23" s="129"/>
      <c r="G23" s="129"/>
      <c r="H23" s="129"/>
      <c r="I23" s="133"/>
      <c r="J23" s="143"/>
      <c r="K23" s="145"/>
      <c r="L23" s="133"/>
      <c r="M23" s="133" t="str">
        <f t="shared" si="0"/>
        <v/>
      </c>
      <c r="N23" s="133" t="s">
        <v>415</v>
      </c>
      <c r="O23" s="217"/>
    </row>
    <row r="24" spans="1:15">
      <c r="A24" s="129"/>
      <c r="B24" s="129"/>
      <c r="C24" s="129"/>
      <c r="D24" s="129"/>
      <c r="E24" s="195"/>
      <c r="F24" s="129"/>
      <c r="G24" s="129"/>
      <c r="H24" s="129"/>
      <c r="I24" s="133"/>
      <c r="J24" s="143"/>
      <c r="K24" s="145"/>
      <c r="L24" s="133"/>
      <c r="M24" s="133" t="str">
        <f t="shared" si="0"/>
        <v/>
      </c>
      <c r="N24" s="133" t="s">
        <v>415</v>
      </c>
      <c r="O24" s="217"/>
    </row>
    <row r="25" spans="1:15">
      <c r="A25" s="129"/>
      <c r="B25" s="129"/>
      <c r="C25" s="129"/>
      <c r="D25" s="129"/>
      <c r="E25" s="195"/>
      <c r="F25" s="129"/>
      <c r="G25" s="129"/>
      <c r="H25" s="129"/>
      <c r="I25" s="133"/>
      <c r="J25" s="143"/>
      <c r="K25" s="145"/>
      <c r="L25" s="133"/>
      <c r="M25" s="133" t="str">
        <f t="shared" si="0"/>
        <v/>
      </c>
      <c r="N25" s="133" t="s">
        <v>415</v>
      </c>
      <c r="O25" s="217"/>
    </row>
    <row r="26" spans="1:15">
      <c r="A26" s="129"/>
      <c r="B26" s="129"/>
      <c r="C26" s="129"/>
      <c r="D26" s="129"/>
      <c r="E26" s="195"/>
      <c r="F26" s="129"/>
      <c r="G26" s="129"/>
      <c r="H26" s="129"/>
      <c r="I26" s="133"/>
      <c r="J26" s="143"/>
      <c r="K26" s="145"/>
      <c r="L26" s="133"/>
      <c r="M26" s="133" t="str">
        <f t="shared" si="0"/>
        <v/>
      </c>
      <c r="N26" s="133"/>
      <c r="O26" s="217"/>
    </row>
    <row r="27" spans="1:15">
      <c r="A27" s="192" t="s">
        <v>556</v>
      </c>
      <c r="B27" s="192"/>
      <c r="C27" s="192"/>
      <c r="D27" s="192"/>
      <c r="E27" s="195"/>
      <c r="F27" s="129"/>
      <c r="G27" s="129"/>
      <c r="H27" s="129"/>
      <c r="I27" s="133">
        <f>SUM(I7:I26)</f>
        <v>0</v>
      </c>
      <c r="J27" s="143">
        <f>SUM(J7:J26)</f>
        <v>0</v>
      </c>
      <c r="K27" s="145">
        <f>SUM(K7:K26)</f>
        <v>0</v>
      </c>
      <c r="L27" s="133">
        <f>SUM(L7:L26)</f>
        <v>0</v>
      </c>
      <c r="M27" s="133">
        <f>L27-K27</f>
        <v>0</v>
      </c>
      <c r="N27" s="133" t="str">
        <f>IF(K27=0,"",(L27-K27)/K27*100)</f>
        <v/>
      </c>
      <c r="O27" s="217"/>
    </row>
    <row r="28" spans="1:15">
      <c r="A28" s="223" t="s">
        <v>811</v>
      </c>
      <c r="B28" s="223"/>
      <c r="C28" s="223"/>
      <c r="D28" s="223"/>
      <c r="E28" s="126"/>
      <c r="G28" s="126"/>
      <c r="H28"/>
      <c r="I28" s="226" t="e">
        <f>"评估人员："&amp;#REF!</f>
        <v>#REF!</v>
      </c>
      <c r="J28"/>
      <c r="K28"/>
      <c r="L28"/>
      <c r="M28"/>
      <c r="N28"/>
      <c r="O28"/>
    </row>
    <row r="29" spans="1:15">
      <c r="A29" s="224" t="e">
        <f>CONCATENATE(#REF!,#REF!,#REF!,#REF!,#REF!,#REF!,#REF!)</f>
        <v>#REF!</v>
      </c>
      <c r="B29" s="224"/>
      <c r="C29" s="224"/>
      <c r="D29" s="224"/>
      <c r="E29" s="126"/>
      <c r="F29" s="126"/>
      <c r="G29" s="126"/>
      <c r="H29" s="126"/>
      <c r="I29" s="126"/>
      <c r="J29" s="126"/>
      <c r="K29" s="126"/>
      <c r="L29" s="126"/>
      <c r="M29" s="126"/>
      <c r="N29" s="126"/>
      <c r="O29" s="126"/>
    </row>
  </sheetData>
  <mergeCells count="7">
    <mergeCell ref="A2:O2"/>
    <mergeCell ref="A3:O3"/>
    <mergeCell ref="N4:O4"/>
    <mergeCell ref="A5:G5"/>
    <mergeCell ref="A27:C27"/>
    <mergeCell ref="A28:D28"/>
    <mergeCell ref="A29:D29"/>
  </mergeCells>
  <hyperlinks>
    <hyperlink ref="B1" location="'4-12无形资产汇总'!A1" display="返回"/>
    <hyperlink ref="A1" location="索引目录!E52" display="返回索引页"/>
  </hyperlinks>
  <printOptions horizontalCentered="1"/>
  <pageMargins left="0.551181102362205" right="0.551181102362205" top="0.905511811023622" bottom="0.826771653543307" header="1.22047244094488" footer="0.511811023622047"/>
  <pageSetup paperSize="9" scale="93" orientation="landscape"/>
  <headerFooter alignWithMargins="0">
    <oddHeader>&amp;R&amp;"宋体,常规"&amp;10共&amp;"Times New Roman,常规"&amp;N&amp;"宋体,常规"页第&amp;"Times New Roman,常规"&amp;P&amp;"宋体,常规"页</oddHeader>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workbookViewId="0">
      <selection activeCell="C1" sqref="A$1:L$1048576"/>
    </sheetView>
  </sheetViews>
  <sheetFormatPr defaultColWidth="9" defaultRowHeight="15.75" customHeight="1"/>
  <cols>
    <col min="1" max="1" width="4.75" style="126" customWidth="1"/>
    <col min="2" max="2" width="15.5" style="126" customWidth="1"/>
    <col min="3" max="3" width="10.375" style="126" customWidth="1"/>
    <col min="4" max="4" width="8.125" style="126" customWidth="1"/>
    <col min="5" max="5" width="13.375" style="126" customWidth="1"/>
    <col min="6" max="6" width="12" style="126" hidden="1" customWidth="1" outlineLevel="1"/>
    <col min="7" max="7" width="12.875" style="126" customWidth="1" collapsed="1"/>
    <col min="8" max="8" width="6.75" style="126" customWidth="1"/>
    <col min="9" max="9" width="12.875" style="126" customWidth="1"/>
    <col min="10" max="10" width="10.5" style="126" customWidth="1"/>
    <col min="11" max="11" width="9.75" style="126" customWidth="1"/>
    <col min="12" max="12" width="10.5" style="126" customWidth="1"/>
    <col min="13" max="16384" width="9" style="126"/>
  </cols>
  <sheetData>
    <row r="1" spans="1:12">
      <c r="A1" s="185" t="s">
        <v>207</v>
      </c>
      <c r="B1" s="186" t="s">
        <v>479</v>
      </c>
      <c r="C1" s="187"/>
      <c r="D1" s="187"/>
      <c r="E1" s="187"/>
      <c r="F1" s="187"/>
      <c r="G1" s="187"/>
      <c r="H1" s="187"/>
      <c r="I1" s="187"/>
      <c r="J1" s="187"/>
      <c r="K1" s="187"/>
      <c r="L1" s="187"/>
    </row>
    <row r="2" s="183" customFormat="1" ht="30" customHeight="1" spans="1:12">
      <c r="A2" s="188" t="s">
        <v>1030</v>
      </c>
      <c r="B2" s="189"/>
      <c r="C2" s="189"/>
      <c r="D2" s="189"/>
      <c r="E2" s="189"/>
      <c r="F2" s="189"/>
      <c r="G2" s="189"/>
      <c r="H2" s="189"/>
      <c r="I2" s="189"/>
      <c r="J2" s="189"/>
      <c r="K2" s="189"/>
      <c r="L2" s="189"/>
    </row>
    <row r="3" ht="14.1" customHeight="1" spans="1:12">
      <c r="A3" s="190" t="e">
        <f>CONCATENATE(#REF!,#REF!,#REF!,#REF!,#REF!,#REF!,#REF!)</f>
        <v>#REF!</v>
      </c>
      <c r="B3" s="190"/>
      <c r="C3" s="190"/>
      <c r="D3" s="190"/>
      <c r="E3" s="190"/>
      <c r="F3" s="190"/>
      <c r="G3" s="190"/>
      <c r="H3" s="198"/>
      <c r="I3" s="198"/>
      <c r="J3" s="198"/>
      <c r="K3" s="198"/>
      <c r="L3" s="198"/>
    </row>
    <row r="4" ht="14.1" customHeight="1" spans="1:12">
      <c r="A4" s="190"/>
      <c r="B4" s="190"/>
      <c r="C4" s="190"/>
      <c r="D4" s="190"/>
      <c r="E4" s="190"/>
      <c r="F4" s="190"/>
      <c r="G4" s="190"/>
      <c r="H4" s="198"/>
      <c r="I4" s="198"/>
      <c r="J4" s="198"/>
      <c r="K4" s="198"/>
      <c r="L4" s="199" t="s">
        <v>1031</v>
      </c>
    </row>
    <row r="5" customHeight="1" spans="1:12">
      <c r="A5" s="191" t="e">
        <f>#REF!&amp;#REF!</f>
        <v>#REF!</v>
      </c>
      <c r="L5" s="200" t="s">
        <v>236</v>
      </c>
    </row>
    <row r="6" s="187" customFormat="1" ht="27.75" customHeight="1" spans="1:12">
      <c r="A6" s="211" t="s">
        <v>312</v>
      </c>
      <c r="B6" s="211" t="s">
        <v>1032</v>
      </c>
      <c r="C6" s="211" t="s">
        <v>827</v>
      </c>
      <c r="D6" s="211" t="s">
        <v>1033</v>
      </c>
      <c r="E6" s="211" t="s">
        <v>703</v>
      </c>
      <c r="F6" s="212" t="s">
        <v>483</v>
      </c>
      <c r="G6" s="194" t="s">
        <v>346</v>
      </c>
      <c r="H6" s="211" t="s">
        <v>1034</v>
      </c>
      <c r="I6" s="211" t="s">
        <v>484</v>
      </c>
      <c r="J6" s="211" t="s">
        <v>485</v>
      </c>
      <c r="K6" s="211" t="s">
        <v>555</v>
      </c>
      <c r="L6" s="211" t="s">
        <v>340</v>
      </c>
    </row>
    <row r="7" customHeight="1" spans="1:12">
      <c r="A7" s="129"/>
      <c r="B7" s="132"/>
      <c r="C7" s="195"/>
      <c r="D7" s="129"/>
      <c r="E7" s="133"/>
      <c r="F7" s="143"/>
      <c r="G7" s="145"/>
      <c r="H7" s="218"/>
      <c r="I7" s="133"/>
      <c r="J7" s="133" t="str">
        <f>IF(G7=0,"",(I7-G7))</f>
        <v/>
      </c>
      <c r="K7" s="133" t="str">
        <f>IF(G7=0,"",(I7-G7)/G7*100)</f>
        <v/>
      </c>
      <c r="L7" s="217"/>
    </row>
    <row r="8" customHeight="1" spans="1:12">
      <c r="A8" s="129"/>
      <c r="B8" s="132"/>
      <c r="C8" s="195"/>
      <c r="D8" s="129"/>
      <c r="E8" s="133"/>
      <c r="F8" s="143"/>
      <c r="G8" s="145"/>
      <c r="H8" s="218"/>
      <c r="I8" s="133"/>
      <c r="J8" s="133" t="str">
        <f t="shared" ref="J8:J27" si="0">IF(G8=0,"",(I8-G8))</f>
        <v/>
      </c>
      <c r="K8" s="133" t="str">
        <f t="shared" ref="K8:K28" si="1">IF(G8=0,"",(I8-G8)/G8*100)</f>
        <v/>
      </c>
      <c r="L8" s="217"/>
    </row>
    <row r="9" customHeight="1" spans="1:12">
      <c r="A9" s="129"/>
      <c r="B9" s="132"/>
      <c r="C9" s="195"/>
      <c r="D9" s="129"/>
      <c r="E9" s="133"/>
      <c r="F9" s="143"/>
      <c r="G9" s="145"/>
      <c r="H9" s="218"/>
      <c r="I9" s="133"/>
      <c r="J9" s="133" t="str">
        <f t="shared" si="0"/>
        <v/>
      </c>
      <c r="K9" s="133" t="str">
        <f t="shared" si="1"/>
        <v/>
      </c>
      <c r="L9" s="217"/>
    </row>
    <row r="10" customHeight="1" spans="1:12">
      <c r="A10" s="129"/>
      <c r="B10" s="132"/>
      <c r="C10" s="195"/>
      <c r="D10" s="129"/>
      <c r="E10" s="133"/>
      <c r="F10" s="143"/>
      <c r="G10" s="145"/>
      <c r="H10" s="218"/>
      <c r="I10" s="133"/>
      <c r="J10" s="133" t="str">
        <f t="shared" si="0"/>
        <v/>
      </c>
      <c r="K10" s="133" t="str">
        <f t="shared" si="1"/>
        <v/>
      </c>
      <c r="L10" s="217"/>
    </row>
    <row r="11" customHeight="1" spans="1:12">
      <c r="A11" s="129"/>
      <c r="B11" s="132"/>
      <c r="C11" s="195"/>
      <c r="D11" s="129"/>
      <c r="E11" s="133"/>
      <c r="F11" s="143"/>
      <c r="G11" s="145"/>
      <c r="H11" s="218"/>
      <c r="I11" s="133"/>
      <c r="J11" s="133" t="str">
        <f t="shared" si="0"/>
        <v/>
      </c>
      <c r="K11" s="133" t="str">
        <f t="shared" si="1"/>
        <v/>
      </c>
      <c r="L11" s="217"/>
    </row>
    <row r="12" customHeight="1" spans="1:12">
      <c r="A12" s="129"/>
      <c r="B12" s="132"/>
      <c r="C12" s="195"/>
      <c r="D12" s="129"/>
      <c r="E12" s="133"/>
      <c r="F12" s="143"/>
      <c r="G12" s="145"/>
      <c r="H12" s="218"/>
      <c r="I12" s="133"/>
      <c r="J12" s="133" t="str">
        <f t="shared" si="0"/>
        <v/>
      </c>
      <c r="K12" s="133" t="str">
        <f t="shared" si="1"/>
        <v/>
      </c>
      <c r="L12" s="217"/>
    </row>
    <row r="13" customHeight="1" spans="1:12">
      <c r="A13" s="129"/>
      <c r="B13" s="132"/>
      <c r="C13" s="195"/>
      <c r="D13" s="129"/>
      <c r="E13" s="133"/>
      <c r="F13" s="143"/>
      <c r="G13" s="145"/>
      <c r="H13" s="218"/>
      <c r="I13" s="133"/>
      <c r="J13" s="133" t="str">
        <f t="shared" si="0"/>
        <v/>
      </c>
      <c r="K13" s="133" t="str">
        <f t="shared" si="1"/>
        <v/>
      </c>
      <c r="L13" s="217"/>
    </row>
    <row r="14" customHeight="1" spans="1:12">
      <c r="A14" s="129"/>
      <c r="B14" s="132"/>
      <c r="C14" s="195"/>
      <c r="D14" s="129"/>
      <c r="E14" s="133"/>
      <c r="F14" s="143"/>
      <c r="G14" s="145"/>
      <c r="H14" s="218"/>
      <c r="I14" s="133"/>
      <c r="J14" s="133" t="str">
        <f t="shared" si="0"/>
        <v/>
      </c>
      <c r="K14" s="133" t="str">
        <f t="shared" si="1"/>
        <v/>
      </c>
      <c r="L14" s="217"/>
    </row>
    <row r="15" customHeight="1" spans="1:12">
      <c r="A15" s="129"/>
      <c r="B15" s="132"/>
      <c r="C15" s="195"/>
      <c r="D15" s="129"/>
      <c r="E15" s="133"/>
      <c r="F15" s="143"/>
      <c r="G15" s="145"/>
      <c r="H15" s="218"/>
      <c r="I15" s="133"/>
      <c r="J15" s="133" t="str">
        <f t="shared" si="0"/>
        <v/>
      </c>
      <c r="K15" s="133" t="str">
        <f t="shared" si="1"/>
        <v/>
      </c>
      <c r="L15" s="217"/>
    </row>
    <row r="16" customHeight="1" spans="1:12">
      <c r="A16" s="129"/>
      <c r="B16" s="132"/>
      <c r="C16" s="195"/>
      <c r="D16" s="129"/>
      <c r="E16" s="133"/>
      <c r="F16" s="143"/>
      <c r="G16" s="145"/>
      <c r="H16" s="218"/>
      <c r="I16" s="133"/>
      <c r="J16" s="133" t="str">
        <f t="shared" si="0"/>
        <v/>
      </c>
      <c r="K16" s="133" t="str">
        <f t="shared" si="1"/>
        <v/>
      </c>
      <c r="L16" s="217"/>
    </row>
    <row r="17" customHeight="1" spans="1:12">
      <c r="A17" s="129"/>
      <c r="B17" s="132"/>
      <c r="C17" s="195"/>
      <c r="D17" s="129"/>
      <c r="E17" s="133"/>
      <c r="F17" s="143"/>
      <c r="G17" s="145"/>
      <c r="H17" s="218"/>
      <c r="I17" s="133"/>
      <c r="J17" s="133" t="str">
        <f t="shared" si="0"/>
        <v/>
      </c>
      <c r="K17" s="133" t="str">
        <f t="shared" si="1"/>
        <v/>
      </c>
      <c r="L17" s="217"/>
    </row>
    <row r="18" customHeight="1" spans="1:12">
      <c r="A18" s="129"/>
      <c r="B18" s="132"/>
      <c r="C18" s="195"/>
      <c r="D18" s="129"/>
      <c r="E18" s="133"/>
      <c r="F18" s="143"/>
      <c r="G18" s="145"/>
      <c r="H18" s="218"/>
      <c r="I18" s="133"/>
      <c r="J18" s="133" t="str">
        <f t="shared" si="0"/>
        <v/>
      </c>
      <c r="K18" s="133" t="str">
        <f t="shared" si="1"/>
        <v/>
      </c>
      <c r="L18" s="217"/>
    </row>
    <row r="19" customHeight="1" spans="1:12">
      <c r="A19" s="129"/>
      <c r="B19" s="132"/>
      <c r="C19" s="195"/>
      <c r="D19" s="129"/>
      <c r="E19" s="133"/>
      <c r="F19" s="143"/>
      <c r="G19" s="145"/>
      <c r="H19" s="218"/>
      <c r="I19" s="133"/>
      <c r="J19" s="133" t="str">
        <f t="shared" si="0"/>
        <v/>
      </c>
      <c r="K19" s="133" t="str">
        <f t="shared" si="1"/>
        <v/>
      </c>
      <c r="L19" s="217"/>
    </row>
    <row r="20" customHeight="1" spans="1:12">
      <c r="A20" s="129"/>
      <c r="B20" s="132"/>
      <c r="C20" s="195"/>
      <c r="D20" s="129"/>
      <c r="E20" s="133"/>
      <c r="F20" s="143"/>
      <c r="G20" s="145"/>
      <c r="H20" s="218"/>
      <c r="I20" s="133"/>
      <c r="J20" s="133" t="str">
        <f t="shared" si="0"/>
        <v/>
      </c>
      <c r="K20" s="133" t="str">
        <f t="shared" si="1"/>
        <v/>
      </c>
      <c r="L20" s="217"/>
    </row>
    <row r="21" customHeight="1" spans="1:12">
      <c r="A21" s="129"/>
      <c r="B21" s="132"/>
      <c r="C21" s="195"/>
      <c r="D21" s="129"/>
      <c r="E21" s="133"/>
      <c r="F21" s="143"/>
      <c r="G21" s="145"/>
      <c r="H21" s="218"/>
      <c r="I21" s="133"/>
      <c r="J21" s="133" t="str">
        <f t="shared" si="0"/>
        <v/>
      </c>
      <c r="K21" s="133" t="str">
        <f t="shared" si="1"/>
        <v/>
      </c>
      <c r="L21" s="217"/>
    </row>
    <row r="22" customHeight="1" spans="1:12">
      <c r="A22" s="129"/>
      <c r="B22" s="132"/>
      <c r="C22" s="195"/>
      <c r="D22" s="129"/>
      <c r="E22" s="133"/>
      <c r="F22" s="143"/>
      <c r="G22" s="145"/>
      <c r="H22" s="218"/>
      <c r="I22" s="133"/>
      <c r="J22" s="133" t="str">
        <f t="shared" si="0"/>
        <v/>
      </c>
      <c r="K22" s="133" t="str">
        <f t="shared" si="1"/>
        <v/>
      </c>
      <c r="L22" s="217"/>
    </row>
    <row r="23" customHeight="1" spans="1:12">
      <c r="A23" s="129"/>
      <c r="B23" s="132"/>
      <c r="C23" s="195"/>
      <c r="D23" s="129"/>
      <c r="E23" s="133"/>
      <c r="F23" s="143"/>
      <c r="G23" s="145"/>
      <c r="H23" s="218"/>
      <c r="I23" s="133"/>
      <c r="J23" s="133" t="str">
        <f t="shared" si="0"/>
        <v/>
      </c>
      <c r="K23" s="133" t="str">
        <f t="shared" si="1"/>
        <v/>
      </c>
      <c r="L23" s="217"/>
    </row>
    <row r="24" customHeight="1" spans="1:12">
      <c r="A24" s="129"/>
      <c r="B24" s="132"/>
      <c r="C24" s="195"/>
      <c r="D24" s="129"/>
      <c r="E24" s="133"/>
      <c r="F24" s="143"/>
      <c r="G24" s="145"/>
      <c r="H24" s="218"/>
      <c r="I24" s="133"/>
      <c r="J24" s="133" t="str">
        <f t="shared" si="0"/>
        <v/>
      </c>
      <c r="K24" s="133" t="str">
        <f t="shared" si="1"/>
        <v/>
      </c>
      <c r="L24" s="217"/>
    </row>
    <row r="25" customHeight="1" spans="1:12">
      <c r="A25" s="129"/>
      <c r="B25" s="132"/>
      <c r="C25" s="195"/>
      <c r="D25" s="129"/>
      <c r="E25" s="133"/>
      <c r="F25" s="143"/>
      <c r="G25" s="145"/>
      <c r="H25" s="218"/>
      <c r="I25" s="133"/>
      <c r="J25" s="133" t="str">
        <f t="shared" si="0"/>
        <v/>
      </c>
      <c r="K25" s="133" t="str">
        <f t="shared" si="1"/>
        <v/>
      </c>
      <c r="L25" s="217"/>
    </row>
    <row r="26" customHeight="1" spans="1:12">
      <c r="A26" s="129"/>
      <c r="B26" s="132"/>
      <c r="C26" s="195"/>
      <c r="D26" s="129"/>
      <c r="E26" s="133"/>
      <c r="F26" s="143"/>
      <c r="G26" s="145"/>
      <c r="H26" s="218"/>
      <c r="I26" s="133"/>
      <c r="J26" s="133" t="str">
        <f t="shared" si="0"/>
        <v/>
      </c>
      <c r="K26" s="133" t="str">
        <f t="shared" si="1"/>
        <v/>
      </c>
      <c r="L26" s="217"/>
    </row>
    <row r="27" customHeight="1" spans="1:12">
      <c r="A27" s="129"/>
      <c r="B27" s="132"/>
      <c r="C27" s="195"/>
      <c r="D27" s="129"/>
      <c r="E27" s="133"/>
      <c r="F27" s="143"/>
      <c r="G27" s="145"/>
      <c r="H27" s="218"/>
      <c r="I27" s="133"/>
      <c r="J27" s="133" t="str">
        <f t="shared" si="0"/>
        <v/>
      </c>
      <c r="K27" s="133" t="str">
        <f t="shared" si="1"/>
        <v/>
      </c>
      <c r="L27" s="217"/>
    </row>
    <row r="28" customHeight="1" spans="1:12">
      <c r="A28" s="146" t="s">
        <v>556</v>
      </c>
      <c r="B28" s="196"/>
      <c r="C28" s="195"/>
      <c r="D28" s="129"/>
      <c r="E28" s="133"/>
      <c r="F28" s="143">
        <f>SUM(F7:F27)</f>
        <v>0</v>
      </c>
      <c r="G28" s="145">
        <f>SUM(G7:G27)</f>
        <v>0</v>
      </c>
      <c r="H28" s="218"/>
      <c r="I28" s="133">
        <f>SUM(I7:I27)</f>
        <v>0</v>
      </c>
      <c r="J28" s="133">
        <f>I28-G28</f>
        <v>0</v>
      </c>
      <c r="K28" s="133" t="str">
        <f t="shared" si="1"/>
        <v/>
      </c>
      <c r="L28" s="217"/>
    </row>
    <row r="29" customHeight="1" spans="1:7">
      <c r="A29" s="197" t="e">
        <f>#REF!&amp;#REF!</f>
        <v>#REF!</v>
      </c>
      <c r="G29" s="191" t="e">
        <f>"评估人员："&amp;#REF!</f>
        <v>#REF!</v>
      </c>
    </row>
    <row r="30" customHeight="1" spans="1:1">
      <c r="A30" s="197" t="e">
        <f>CONCATENATE(#REF!,#REF!,#REF!,#REF!,#REF!,#REF!,#REF!)</f>
        <v>#REF!</v>
      </c>
    </row>
  </sheetData>
  <mergeCells count="3">
    <mergeCell ref="A2:L2"/>
    <mergeCell ref="A3:L3"/>
    <mergeCell ref="A28:B28"/>
  </mergeCells>
  <hyperlinks>
    <hyperlink ref="A1" location="索引目录!E53" display="返回索引页"/>
    <hyperlink ref="B1" location="'4-12无形资产汇总'!A1" display="返回"/>
  </hyperlinks>
  <printOptions horizontalCentered="1"/>
  <pageMargins left="0.748031496062992" right="0.75" top="0.905511811023622" bottom="0.826771653543307" header="1.22047244094488" footer="0.511811023622047"/>
  <pageSetup paperSize="9" scale="95"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topLeftCell="B1" workbookViewId="0">
      <selection activeCell="C1" sqref="A$1:I$1048576"/>
    </sheetView>
  </sheetViews>
  <sheetFormatPr defaultColWidth="9" defaultRowHeight="15.75" customHeight="1"/>
  <cols>
    <col min="1" max="1" width="5.75" style="126" customWidth="1"/>
    <col min="2" max="2" width="32.375" style="126" customWidth="1"/>
    <col min="3" max="3" width="14.25" style="126" customWidth="1"/>
    <col min="4" max="4" width="13.375" style="126" hidden="1" customWidth="1" outlineLevel="1"/>
    <col min="5" max="5" width="19.5" style="126" customWidth="1" collapsed="1"/>
    <col min="6" max="7" width="19.375" style="126" customWidth="1"/>
    <col min="8" max="8" width="11.625" style="126" customWidth="1"/>
    <col min="9" max="9" width="16.625" style="126" customWidth="1"/>
    <col min="10" max="16384" width="9" style="126"/>
  </cols>
  <sheetData>
    <row r="1" spans="1:9">
      <c r="A1" s="185" t="s">
        <v>207</v>
      </c>
      <c r="B1" s="186" t="s">
        <v>479</v>
      </c>
      <c r="C1" s="187"/>
      <c r="D1" s="187"/>
      <c r="E1" s="187"/>
      <c r="F1" s="187"/>
      <c r="G1" s="187"/>
      <c r="H1" s="187"/>
      <c r="I1" s="187"/>
    </row>
    <row r="2" s="183" customFormat="1" ht="30" customHeight="1" spans="1:9">
      <c r="A2" s="188" t="s">
        <v>1035</v>
      </c>
      <c r="B2" s="189"/>
      <c r="C2" s="189"/>
      <c r="D2" s="189"/>
      <c r="E2" s="189"/>
      <c r="F2" s="189"/>
      <c r="G2" s="189"/>
      <c r="H2" s="189"/>
      <c r="I2" s="189"/>
    </row>
    <row r="3" ht="14.1" customHeight="1" spans="1:9">
      <c r="A3" s="190" t="e">
        <f>CONCATENATE(#REF!,#REF!,#REF!,#REF!,#REF!,#REF!,#REF!)</f>
        <v>#REF!</v>
      </c>
      <c r="B3" s="190"/>
      <c r="C3" s="190"/>
      <c r="D3" s="190"/>
      <c r="E3" s="190"/>
      <c r="F3" s="198"/>
      <c r="G3" s="198"/>
      <c r="H3" s="198"/>
      <c r="I3" s="198"/>
    </row>
    <row r="4" ht="14.1" customHeight="1" spans="1:9">
      <c r="A4" s="190"/>
      <c r="B4" s="190"/>
      <c r="C4" s="190"/>
      <c r="D4" s="190"/>
      <c r="E4" s="190"/>
      <c r="F4" s="198"/>
      <c r="G4" s="198"/>
      <c r="H4" s="198"/>
      <c r="I4" s="199" t="s">
        <v>1036</v>
      </c>
    </row>
    <row r="5" customHeight="1" spans="1:9">
      <c r="A5" s="191" t="e">
        <f>#REF!&amp;#REF!</f>
        <v>#REF!</v>
      </c>
      <c r="I5" s="200" t="s">
        <v>236</v>
      </c>
    </row>
    <row r="6" s="187" customFormat="1" ht="27.75" customHeight="1" spans="1:9">
      <c r="A6" s="211" t="s">
        <v>312</v>
      </c>
      <c r="B6" s="211" t="s">
        <v>1037</v>
      </c>
      <c r="C6" s="211" t="s">
        <v>609</v>
      </c>
      <c r="D6" s="212" t="s">
        <v>483</v>
      </c>
      <c r="E6" s="194" t="s">
        <v>346</v>
      </c>
      <c r="F6" s="211" t="s">
        <v>484</v>
      </c>
      <c r="G6" s="211" t="s">
        <v>485</v>
      </c>
      <c r="H6" s="211" t="s">
        <v>555</v>
      </c>
      <c r="I6" s="211" t="s">
        <v>340</v>
      </c>
    </row>
    <row r="7" customHeight="1" spans="1:9">
      <c r="A7" s="129"/>
      <c r="B7" s="132"/>
      <c r="C7" s="195"/>
      <c r="D7" s="143"/>
      <c r="E7" s="145"/>
      <c r="F7" s="133"/>
      <c r="G7" s="133">
        <f>F7-E7</f>
        <v>0</v>
      </c>
      <c r="H7" s="133" t="str">
        <f>IF(E7=0,"",(F7-E7)/E7*100)</f>
        <v/>
      </c>
      <c r="I7" s="217"/>
    </row>
    <row r="8" customHeight="1" spans="1:9">
      <c r="A8" s="129"/>
      <c r="B8" s="132"/>
      <c r="C8" s="195"/>
      <c r="D8" s="143"/>
      <c r="E8" s="145"/>
      <c r="F8" s="133"/>
      <c r="G8" s="133">
        <f t="shared" ref="G8:G28" si="0">F8-E8</f>
        <v>0</v>
      </c>
      <c r="H8" s="133" t="str">
        <f t="shared" ref="H8:H28" si="1">IF(E8=0,"",(F8-E8)/E8*100)</f>
        <v/>
      </c>
      <c r="I8" s="217"/>
    </row>
    <row r="9" customHeight="1" spans="1:9">
      <c r="A9" s="129"/>
      <c r="B9" s="132"/>
      <c r="C9" s="195"/>
      <c r="D9" s="143"/>
      <c r="E9" s="145"/>
      <c r="F9" s="133"/>
      <c r="G9" s="133">
        <f t="shared" si="0"/>
        <v>0</v>
      </c>
      <c r="H9" s="133" t="str">
        <f t="shared" si="1"/>
        <v/>
      </c>
      <c r="I9" s="217"/>
    </row>
    <row r="10" customHeight="1" spans="1:9">
      <c r="A10" s="129"/>
      <c r="B10" s="132"/>
      <c r="C10" s="195"/>
      <c r="D10" s="143"/>
      <c r="E10" s="145"/>
      <c r="F10" s="133"/>
      <c r="G10" s="133">
        <f t="shared" si="0"/>
        <v>0</v>
      </c>
      <c r="H10" s="133" t="str">
        <f t="shared" si="1"/>
        <v/>
      </c>
      <c r="I10" s="217"/>
    </row>
    <row r="11" customHeight="1" spans="1:9">
      <c r="A11" s="129"/>
      <c r="B11" s="132"/>
      <c r="C11" s="195"/>
      <c r="D11" s="143"/>
      <c r="E11" s="145"/>
      <c r="F11" s="133"/>
      <c r="G11" s="133">
        <f t="shared" si="0"/>
        <v>0</v>
      </c>
      <c r="H11" s="133" t="str">
        <f t="shared" si="1"/>
        <v/>
      </c>
      <c r="I11" s="217"/>
    </row>
    <row r="12" customHeight="1" spans="1:9">
      <c r="A12" s="129"/>
      <c r="B12" s="132"/>
      <c r="C12" s="195"/>
      <c r="D12" s="143"/>
      <c r="E12" s="145"/>
      <c r="F12" s="133"/>
      <c r="G12" s="133">
        <f t="shared" si="0"/>
        <v>0</v>
      </c>
      <c r="H12" s="133" t="str">
        <f t="shared" si="1"/>
        <v/>
      </c>
      <c r="I12" s="217"/>
    </row>
    <row r="13" customHeight="1" spans="1:9">
      <c r="A13" s="129"/>
      <c r="B13" s="132"/>
      <c r="C13" s="195"/>
      <c r="D13" s="143"/>
      <c r="E13" s="145"/>
      <c r="F13" s="133"/>
      <c r="G13" s="133">
        <f t="shared" si="0"/>
        <v>0</v>
      </c>
      <c r="H13" s="133" t="str">
        <f t="shared" si="1"/>
        <v/>
      </c>
      <c r="I13" s="217"/>
    </row>
    <row r="14" customHeight="1" spans="1:9">
      <c r="A14" s="129"/>
      <c r="B14" s="132"/>
      <c r="C14" s="195"/>
      <c r="D14" s="143"/>
      <c r="E14" s="145"/>
      <c r="F14" s="133"/>
      <c r="G14" s="133">
        <f t="shared" si="0"/>
        <v>0</v>
      </c>
      <c r="H14" s="133" t="str">
        <f t="shared" si="1"/>
        <v/>
      </c>
      <c r="I14" s="217"/>
    </row>
    <row r="15" customHeight="1" spans="1:9">
      <c r="A15" s="129"/>
      <c r="B15" s="132"/>
      <c r="C15" s="195"/>
      <c r="D15" s="143"/>
      <c r="E15" s="145"/>
      <c r="F15" s="133"/>
      <c r="G15" s="133">
        <f t="shared" si="0"/>
        <v>0</v>
      </c>
      <c r="H15" s="133" t="str">
        <f t="shared" si="1"/>
        <v/>
      </c>
      <c r="I15" s="217"/>
    </row>
    <row r="16" customHeight="1" spans="1:9">
      <c r="A16" s="129"/>
      <c r="B16" s="132"/>
      <c r="C16" s="195"/>
      <c r="D16" s="143"/>
      <c r="E16" s="145"/>
      <c r="F16" s="133"/>
      <c r="G16" s="133">
        <f t="shared" si="0"/>
        <v>0</v>
      </c>
      <c r="H16" s="133" t="str">
        <f t="shared" si="1"/>
        <v/>
      </c>
      <c r="I16" s="217"/>
    </row>
    <row r="17" customHeight="1" spans="1:9">
      <c r="A17" s="129"/>
      <c r="B17" s="132"/>
      <c r="C17" s="195"/>
      <c r="D17" s="143"/>
      <c r="E17" s="145"/>
      <c r="F17" s="133"/>
      <c r="G17" s="133">
        <f t="shared" si="0"/>
        <v>0</v>
      </c>
      <c r="H17" s="133" t="str">
        <f t="shared" si="1"/>
        <v/>
      </c>
      <c r="I17" s="217"/>
    </row>
    <row r="18" customHeight="1" spans="1:9">
      <c r="A18" s="129"/>
      <c r="B18" s="132"/>
      <c r="C18" s="195"/>
      <c r="D18" s="143"/>
      <c r="E18" s="145"/>
      <c r="F18" s="133"/>
      <c r="G18" s="133">
        <f t="shared" si="0"/>
        <v>0</v>
      </c>
      <c r="H18" s="133" t="str">
        <f t="shared" si="1"/>
        <v/>
      </c>
      <c r="I18" s="217"/>
    </row>
    <row r="19" customHeight="1" spans="1:9">
      <c r="A19" s="129"/>
      <c r="B19" s="132"/>
      <c r="C19" s="195"/>
      <c r="D19" s="143"/>
      <c r="E19" s="145"/>
      <c r="F19" s="133"/>
      <c r="G19" s="133">
        <f t="shared" si="0"/>
        <v>0</v>
      </c>
      <c r="H19" s="133" t="str">
        <f t="shared" si="1"/>
        <v/>
      </c>
      <c r="I19" s="217"/>
    </row>
    <row r="20" customHeight="1" spans="1:9">
      <c r="A20" s="129"/>
      <c r="B20" s="132"/>
      <c r="C20" s="195"/>
      <c r="D20" s="143"/>
      <c r="E20" s="145"/>
      <c r="F20" s="133"/>
      <c r="G20" s="133">
        <f t="shared" si="0"/>
        <v>0</v>
      </c>
      <c r="H20" s="133" t="str">
        <f t="shared" si="1"/>
        <v/>
      </c>
      <c r="I20" s="217"/>
    </row>
    <row r="21" customHeight="1" spans="1:9">
      <c r="A21" s="129"/>
      <c r="B21" s="132"/>
      <c r="C21" s="195"/>
      <c r="D21" s="143"/>
      <c r="E21" s="145"/>
      <c r="F21" s="133"/>
      <c r="G21" s="133">
        <f t="shared" si="0"/>
        <v>0</v>
      </c>
      <c r="H21" s="133" t="str">
        <f t="shared" si="1"/>
        <v/>
      </c>
      <c r="I21" s="217"/>
    </row>
    <row r="22" customHeight="1" spans="1:9">
      <c r="A22" s="129"/>
      <c r="B22" s="132"/>
      <c r="C22" s="195"/>
      <c r="D22" s="143"/>
      <c r="E22" s="145"/>
      <c r="F22" s="133"/>
      <c r="G22" s="133">
        <f t="shared" si="0"/>
        <v>0</v>
      </c>
      <c r="H22" s="133" t="str">
        <f t="shared" si="1"/>
        <v/>
      </c>
      <c r="I22" s="217"/>
    </row>
    <row r="23" customHeight="1" spans="1:9">
      <c r="A23" s="129"/>
      <c r="B23" s="132"/>
      <c r="C23" s="195"/>
      <c r="D23" s="143"/>
      <c r="E23" s="145"/>
      <c r="F23" s="133"/>
      <c r="G23" s="133">
        <f t="shared" si="0"/>
        <v>0</v>
      </c>
      <c r="H23" s="133" t="str">
        <f t="shared" si="1"/>
        <v/>
      </c>
      <c r="I23" s="217"/>
    </row>
    <row r="24" customHeight="1" spans="1:9">
      <c r="A24" s="129"/>
      <c r="B24" s="132"/>
      <c r="C24" s="195"/>
      <c r="D24" s="143"/>
      <c r="E24" s="145"/>
      <c r="F24" s="133"/>
      <c r="G24" s="133">
        <f t="shared" si="0"/>
        <v>0</v>
      </c>
      <c r="H24" s="133" t="str">
        <f t="shared" si="1"/>
        <v/>
      </c>
      <c r="I24" s="217"/>
    </row>
    <row r="25" customHeight="1" spans="1:9">
      <c r="A25" s="129"/>
      <c r="B25" s="132"/>
      <c r="C25" s="195"/>
      <c r="D25" s="143"/>
      <c r="E25" s="145"/>
      <c r="F25" s="133"/>
      <c r="G25" s="133">
        <f t="shared" si="0"/>
        <v>0</v>
      </c>
      <c r="H25" s="133" t="str">
        <f t="shared" si="1"/>
        <v/>
      </c>
      <c r="I25" s="217"/>
    </row>
    <row r="26" customHeight="1" spans="1:9">
      <c r="A26" s="129"/>
      <c r="B26" s="132"/>
      <c r="C26" s="195"/>
      <c r="D26" s="143"/>
      <c r="E26" s="145"/>
      <c r="F26" s="133"/>
      <c r="G26" s="133">
        <f t="shared" si="0"/>
        <v>0</v>
      </c>
      <c r="H26" s="133" t="str">
        <f t="shared" si="1"/>
        <v/>
      </c>
      <c r="I26" s="217"/>
    </row>
    <row r="27" customHeight="1" spans="1:9">
      <c r="A27" s="129"/>
      <c r="B27" s="132"/>
      <c r="C27" s="195"/>
      <c r="D27" s="143"/>
      <c r="E27" s="145"/>
      <c r="F27" s="133"/>
      <c r="G27" s="133">
        <f t="shared" si="0"/>
        <v>0</v>
      </c>
      <c r="H27" s="133" t="str">
        <f t="shared" si="1"/>
        <v/>
      </c>
      <c r="I27" s="217"/>
    </row>
    <row r="28" customHeight="1" spans="1:9">
      <c r="A28" s="146" t="s">
        <v>556</v>
      </c>
      <c r="B28" s="196"/>
      <c r="C28" s="195"/>
      <c r="D28" s="143">
        <f>SUM(D7:D27)</f>
        <v>0</v>
      </c>
      <c r="E28" s="145">
        <f>SUM(E7:E27)</f>
        <v>0</v>
      </c>
      <c r="F28" s="133">
        <f>SUM(F7:F27)</f>
        <v>0</v>
      </c>
      <c r="G28" s="133">
        <f t="shared" si="0"/>
        <v>0</v>
      </c>
      <c r="H28" s="133" t="str">
        <f t="shared" si="1"/>
        <v/>
      </c>
      <c r="I28" s="217"/>
    </row>
    <row r="29" customHeight="1" spans="1:5">
      <c r="A29" s="197" t="e">
        <f>#REF!&amp;#REF!</f>
        <v>#REF!</v>
      </c>
      <c r="E29" s="191" t="e">
        <f>"评估人员："&amp;#REF!</f>
        <v>#REF!</v>
      </c>
    </row>
    <row r="30" customHeight="1" spans="1:1">
      <c r="A30" s="197" t="e">
        <f>CONCATENATE(#REF!,#REF!,#REF!,#REF!,#REF!,#REF!,#REF!)</f>
        <v>#REF!</v>
      </c>
    </row>
  </sheetData>
  <mergeCells count="3">
    <mergeCell ref="A2:I2"/>
    <mergeCell ref="A3:I3"/>
    <mergeCell ref="A28:B28"/>
  </mergeCells>
  <hyperlinks>
    <hyperlink ref="A1" location="索引目录!D54" display="返回索引页"/>
    <hyperlink ref="B1" location="'4-非流动资产汇总'!B19" display="返回"/>
  </hyperlinks>
  <printOptions horizontalCentered="1"/>
  <pageMargins left="0.748031496062992" right="0.748031496062992" top="0.905511811023622" bottom="0.826771653543307" header="1.22047244094488" footer="0.511811023622047"/>
  <pageSetup paperSize="9" scale="80"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A2" sqref="A2:D2"/>
    </sheetView>
  </sheetViews>
  <sheetFormatPr defaultColWidth="9" defaultRowHeight="15.75" outlineLevelCol="7"/>
  <cols>
    <col min="1" max="1" width="5.125" style="823" customWidth="1"/>
    <col min="2" max="3" width="18.625" style="823" customWidth="1"/>
    <col min="4" max="4" width="19.375" style="823" customWidth="1"/>
    <col min="5" max="5" width="14.5" style="823" customWidth="1"/>
    <col min="6" max="6" width="17.625" style="823" customWidth="1"/>
    <col min="7" max="7" width="13.625" style="823" customWidth="1"/>
    <col min="8" max="8" width="15.25" style="823" customWidth="1"/>
    <col min="9" max="16384" width="9" style="823"/>
  </cols>
  <sheetData>
    <row r="1" ht="20.25" spans="1:8">
      <c r="A1" s="832" t="s">
        <v>333</v>
      </c>
      <c r="B1" s="832"/>
      <c r="C1" s="832"/>
      <c r="D1" s="832"/>
      <c r="E1" s="832"/>
      <c r="F1" s="832"/>
      <c r="G1" s="832"/>
      <c r="H1" s="832"/>
    </row>
    <row r="2" spans="1:8">
      <c r="A2" s="739" t="s">
        <v>207</v>
      </c>
      <c r="B2"/>
      <c r="C2"/>
      <c r="D2"/>
      <c r="E2"/>
      <c r="F2"/>
      <c r="G2"/>
      <c r="H2"/>
    </row>
    <row r="3" s="821" customFormat="1" ht="12.75" spans="1:8">
      <c r="A3" s="833" t="e">
        <f>"编制单位:"&amp;#REF!</f>
        <v>#REF!</v>
      </c>
      <c r="B3" s="834"/>
      <c r="C3" s="226"/>
      <c r="D3" s="835" t="e">
        <f>CONCATENATE(#REF!,#REF!,#REF!,#REF!,#REF!,#REF!,#REF!)</f>
        <v>#REF!</v>
      </c>
      <c r="E3" s="835"/>
      <c r="F3" s="226"/>
      <c r="G3" s="226"/>
      <c r="H3" s="836" t="s">
        <v>311</v>
      </c>
    </row>
    <row r="4" s="821" customFormat="1" ht="12.75" spans="1:8">
      <c r="A4" s="834"/>
      <c r="B4" s="834"/>
      <c r="C4" s="226"/>
      <c r="D4" s="226"/>
      <c r="E4" s="226"/>
      <c r="F4" s="226"/>
      <c r="G4" s="226"/>
      <c r="H4" s="226"/>
    </row>
    <row r="5" s="821" customFormat="1" ht="12.75" spans="1:8">
      <c r="A5" s="837" t="s">
        <v>312</v>
      </c>
      <c r="B5" s="68" t="s">
        <v>334</v>
      </c>
      <c r="C5" s="68" t="s">
        <v>335</v>
      </c>
      <c r="D5" s="68" t="s">
        <v>336</v>
      </c>
      <c r="E5" s="68" t="s">
        <v>337</v>
      </c>
      <c r="F5" s="68" t="s">
        <v>338</v>
      </c>
      <c r="G5" s="68" t="s">
        <v>339</v>
      </c>
      <c r="H5" s="68" t="s">
        <v>340</v>
      </c>
    </row>
    <row r="6" s="821" customFormat="1" ht="12.75" spans="1:8">
      <c r="A6" s="135" t="s">
        <v>320</v>
      </c>
      <c r="B6" s="68"/>
      <c r="C6" s="68"/>
      <c r="D6" s="838"/>
      <c r="E6" s="839"/>
      <c r="F6" s="838"/>
      <c r="G6" s="838"/>
      <c r="H6" s="838"/>
    </row>
    <row r="7" s="821" customFormat="1" ht="12.75" spans="1:8">
      <c r="A7" s="135" t="s">
        <v>321</v>
      </c>
      <c r="B7" s="68"/>
      <c r="C7" s="68"/>
      <c r="D7" s="838"/>
      <c r="E7" s="839"/>
      <c r="F7" s="838"/>
      <c r="G7" s="838"/>
      <c r="H7" s="838"/>
    </row>
    <row r="8" s="821" customFormat="1" ht="12.75" spans="1:8">
      <c r="A8" s="135" t="s">
        <v>322</v>
      </c>
      <c r="B8" s="68"/>
      <c r="C8" s="68"/>
      <c r="D8" s="838"/>
      <c r="E8" s="839"/>
      <c r="F8" s="838"/>
      <c r="G8" s="838"/>
      <c r="H8" s="838"/>
    </row>
    <row r="9" s="821" customFormat="1" ht="12.75" spans="1:8">
      <c r="A9" s="135" t="s">
        <v>323</v>
      </c>
      <c r="B9" s="68"/>
      <c r="C9" s="68"/>
      <c r="D9" s="838"/>
      <c r="E9" s="839"/>
      <c r="F9" s="838"/>
      <c r="G9" s="838"/>
      <c r="H9" s="838"/>
    </row>
    <row r="10" s="821" customFormat="1" ht="12.75" spans="1:8">
      <c r="A10" s="135" t="s">
        <v>324</v>
      </c>
      <c r="B10" s="68"/>
      <c r="C10" s="68"/>
      <c r="D10" s="838"/>
      <c r="E10" s="839"/>
      <c r="F10" s="838"/>
      <c r="G10" s="838"/>
      <c r="H10" s="838"/>
    </row>
    <row r="11" s="821" customFormat="1" ht="12.75" spans="1:8">
      <c r="A11" s="135" t="s">
        <v>325</v>
      </c>
      <c r="B11" s="68"/>
      <c r="C11" s="68"/>
      <c r="D11" s="838"/>
      <c r="E11" s="839"/>
      <c r="F11" s="838"/>
      <c r="G11" s="838"/>
      <c r="H11" s="838"/>
    </row>
    <row r="12" s="821" customFormat="1" ht="12.75" spans="1:8">
      <c r="A12" s="135" t="s">
        <v>326</v>
      </c>
      <c r="B12" s="68"/>
      <c r="C12" s="68"/>
      <c r="D12" s="838"/>
      <c r="E12" s="839"/>
      <c r="F12" s="838"/>
      <c r="G12" s="838"/>
      <c r="H12" s="838"/>
    </row>
    <row r="13" s="821" customFormat="1" ht="12.75" spans="1:8">
      <c r="A13" s="135" t="s">
        <v>327</v>
      </c>
      <c r="B13" s="68"/>
      <c r="C13" s="68"/>
      <c r="D13" s="838"/>
      <c r="E13" s="839"/>
      <c r="F13" s="838"/>
      <c r="G13" s="838"/>
      <c r="H13" s="838"/>
    </row>
    <row r="14" s="821" customFormat="1" ht="12.75" spans="1:8">
      <c r="A14" s="135" t="s">
        <v>328</v>
      </c>
      <c r="B14" s="68"/>
      <c r="C14" s="68"/>
      <c r="D14" s="838"/>
      <c r="E14" s="839"/>
      <c r="F14" s="838"/>
      <c r="G14" s="838"/>
      <c r="H14" s="838"/>
    </row>
    <row r="15" s="821" customFormat="1" ht="12.75" spans="1:8">
      <c r="A15" s="135" t="s">
        <v>329</v>
      </c>
      <c r="B15" s="68"/>
      <c r="C15" s="68"/>
      <c r="D15" s="838"/>
      <c r="E15" s="839"/>
      <c r="F15" s="838"/>
      <c r="G15" s="838"/>
      <c r="H15" s="838"/>
    </row>
    <row r="16" s="821" customFormat="1" ht="12.75" spans="1:8">
      <c r="A16" s="840" t="s">
        <v>341</v>
      </c>
      <c r="B16" s="841"/>
      <c r="C16" s="842"/>
      <c r="D16" s="842"/>
      <c r="E16" s="842"/>
      <c r="F16" s="842"/>
      <c r="G16" s="842"/>
      <c r="H16" s="842"/>
    </row>
    <row r="17" s="821" customFormat="1" ht="12.75" spans="1:8">
      <c r="A17" s="834" t="s">
        <v>331</v>
      </c>
      <c r="B17" s="226"/>
      <c r="C17" s="226"/>
      <c r="D17" s="843" t="s">
        <v>332</v>
      </c>
      <c r="E17" s="226"/>
      <c r="F17" s="226"/>
      <c r="G17" s="226"/>
      <c r="H17" s="226"/>
    </row>
    <row r="18" s="821" customFormat="1" ht="12.75"/>
  </sheetData>
  <mergeCells count="2">
    <mergeCell ref="A1:H1"/>
    <mergeCell ref="D3:E3"/>
  </mergeCells>
  <hyperlinks>
    <hyperlink ref="A2" location="索引目录!C4" display="返回索引页"/>
  </hyperlinks>
  <pageMargins left="0.7" right="0.7" top="0.75" bottom="0.75" header="0.3" footer="0.3"/>
  <headerFooter/>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selection activeCell="C1" sqref="A$1:I$1048576"/>
    </sheetView>
  </sheetViews>
  <sheetFormatPr defaultColWidth="9" defaultRowHeight="15.75" customHeight="1"/>
  <cols>
    <col min="1" max="1" width="7.625" style="21" customWidth="1"/>
    <col min="2" max="2" width="27.875" style="21" customWidth="1"/>
    <col min="3" max="3" width="12" style="21" customWidth="1"/>
    <col min="4" max="4" width="17.625" style="21" hidden="1" customWidth="1" outlineLevel="1"/>
    <col min="5" max="5" width="18.75" style="21" customWidth="1" collapsed="1"/>
    <col min="6" max="7" width="20.125" style="21" customWidth="1"/>
    <col min="8" max="8" width="11.625" style="21" customWidth="1"/>
    <col min="9" max="9" width="18" style="21" customWidth="1"/>
    <col min="10" max="16384" width="9" style="21"/>
  </cols>
  <sheetData>
    <row r="1" spans="1:9">
      <c r="A1" s="214" t="s">
        <v>207</v>
      </c>
      <c r="B1" s="59" t="s">
        <v>479</v>
      </c>
      <c r="C1" s="60"/>
      <c r="D1" s="60"/>
      <c r="E1" s="60"/>
      <c r="F1" s="60"/>
      <c r="G1" s="60"/>
      <c r="H1" s="60"/>
      <c r="I1" s="60"/>
    </row>
    <row r="2" s="56" customFormat="1" ht="30" customHeight="1" spans="1:9">
      <c r="A2" s="61" t="s">
        <v>1038</v>
      </c>
      <c r="B2" s="62"/>
      <c r="C2" s="62"/>
      <c r="D2" s="62"/>
      <c r="E2" s="62"/>
      <c r="F2" s="62"/>
      <c r="G2" s="62"/>
      <c r="H2" s="62"/>
      <c r="I2" s="62"/>
    </row>
    <row r="3" ht="14.1" customHeight="1" spans="1:9">
      <c r="A3" s="63" t="e">
        <f>CONCATENATE(#REF!,#REF!,#REF!,#REF!,#REF!,#REF!,#REF!)</f>
        <v>#REF!</v>
      </c>
      <c r="B3" s="63"/>
      <c r="C3" s="63"/>
      <c r="D3" s="63"/>
      <c r="E3" s="63"/>
      <c r="F3" s="64"/>
      <c r="G3" s="64"/>
      <c r="H3" s="64"/>
      <c r="I3" s="64"/>
    </row>
    <row r="4" ht="14.1" customHeight="1" spans="1:9">
      <c r="A4" s="63"/>
      <c r="B4" s="63"/>
      <c r="C4" s="63"/>
      <c r="D4" s="63"/>
      <c r="E4" s="63"/>
      <c r="F4" s="64"/>
      <c r="G4" s="64"/>
      <c r="H4" s="64"/>
      <c r="I4" s="65" t="s">
        <v>1039</v>
      </c>
    </row>
    <row r="5" customHeight="1" spans="1:9">
      <c r="A5" s="66" t="e">
        <f>#REF!&amp;#REF!</f>
        <v>#REF!</v>
      </c>
      <c r="I5" s="67" t="s">
        <v>236</v>
      </c>
    </row>
    <row r="6" s="60" customFormat="1" ht="27.75" customHeight="1" spans="1:9">
      <c r="A6" s="215" t="s">
        <v>312</v>
      </c>
      <c r="B6" s="215" t="s">
        <v>1037</v>
      </c>
      <c r="C6" s="68" t="s">
        <v>827</v>
      </c>
      <c r="D6" s="216" t="s">
        <v>483</v>
      </c>
      <c r="E6" s="70" t="s">
        <v>346</v>
      </c>
      <c r="F6" s="215" t="s">
        <v>484</v>
      </c>
      <c r="G6" s="215" t="s">
        <v>485</v>
      </c>
      <c r="H6" s="215" t="s">
        <v>555</v>
      </c>
      <c r="I6" s="215" t="s">
        <v>340</v>
      </c>
    </row>
    <row r="7" customHeight="1" spans="1:9">
      <c r="A7" s="71"/>
      <c r="B7" s="72"/>
      <c r="C7" s="195"/>
      <c r="D7" s="74"/>
      <c r="E7" s="76"/>
      <c r="F7" s="75"/>
      <c r="G7" s="75" t="str">
        <f>IF(E7=0,"",F7-E7)</f>
        <v/>
      </c>
      <c r="H7" s="75" t="str">
        <f>IF(E7=0,"",(F7-E7)/E7*100)</f>
        <v/>
      </c>
      <c r="I7" s="35"/>
    </row>
    <row r="8" customHeight="1" spans="1:9">
      <c r="A8" s="71"/>
      <c r="B8" s="72"/>
      <c r="C8" s="195"/>
      <c r="D8" s="74"/>
      <c r="E8" s="76"/>
      <c r="F8" s="75"/>
      <c r="G8" s="75" t="str">
        <f t="shared" ref="G8:G28" si="0">IF(E8=0,"",F8-E8)</f>
        <v/>
      </c>
      <c r="H8" s="75" t="str">
        <f t="shared" ref="H8:H28" si="1">IF(E8=0,"",(F8-E8)/E8*100)</f>
        <v/>
      </c>
      <c r="I8" s="35"/>
    </row>
    <row r="9" customHeight="1" spans="1:9">
      <c r="A9" s="71"/>
      <c r="B9" s="72"/>
      <c r="C9" s="195"/>
      <c r="D9" s="74"/>
      <c r="E9" s="76"/>
      <c r="F9" s="75"/>
      <c r="G9" s="75" t="str">
        <f t="shared" si="0"/>
        <v/>
      </c>
      <c r="H9" s="75" t="str">
        <f t="shared" si="1"/>
        <v/>
      </c>
      <c r="I9" s="35"/>
    </row>
    <row r="10" customHeight="1" spans="1:9">
      <c r="A10" s="71"/>
      <c r="B10" s="72"/>
      <c r="C10" s="73"/>
      <c r="D10" s="74"/>
      <c r="E10" s="76"/>
      <c r="F10" s="75"/>
      <c r="G10" s="75" t="str">
        <f t="shared" si="0"/>
        <v/>
      </c>
      <c r="H10" s="75" t="str">
        <f t="shared" si="1"/>
        <v/>
      </c>
      <c r="I10" s="35"/>
    </row>
    <row r="11" customHeight="1" spans="1:9">
      <c r="A11" s="71"/>
      <c r="B11" s="72"/>
      <c r="C11" s="73"/>
      <c r="D11" s="74"/>
      <c r="E11" s="76"/>
      <c r="F11" s="75"/>
      <c r="G11" s="75" t="str">
        <f t="shared" si="0"/>
        <v/>
      </c>
      <c r="H11" s="75" t="str">
        <f t="shared" si="1"/>
        <v/>
      </c>
      <c r="I11" s="35"/>
    </row>
    <row r="12" customHeight="1" spans="1:9">
      <c r="A12" s="71"/>
      <c r="B12" s="72"/>
      <c r="C12" s="73"/>
      <c r="D12" s="74"/>
      <c r="E12" s="76"/>
      <c r="F12" s="75"/>
      <c r="G12" s="75" t="str">
        <f t="shared" si="0"/>
        <v/>
      </c>
      <c r="H12" s="75" t="str">
        <f t="shared" si="1"/>
        <v/>
      </c>
      <c r="I12" s="35"/>
    </row>
    <row r="13" customHeight="1" spans="1:9">
      <c r="A13" s="71"/>
      <c r="B13" s="72"/>
      <c r="C13" s="73"/>
      <c r="D13" s="74"/>
      <c r="E13" s="76"/>
      <c r="F13" s="75"/>
      <c r="G13" s="75" t="str">
        <f t="shared" si="0"/>
        <v/>
      </c>
      <c r="H13" s="75" t="str">
        <f t="shared" si="1"/>
        <v/>
      </c>
      <c r="I13" s="35"/>
    </row>
    <row r="14" customHeight="1" spans="1:9">
      <c r="A14" s="71"/>
      <c r="B14" s="72"/>
      <c r="C14" s="73"/>
      <c r="D14" s="74"/>
      <c r="E14" s="76"/>
      <c r="F14" s="75"/>
      <c r="G14" s="75" t="str">
        <f t="shared" si="0"/>
        <v/>
      </c>
      <c r="H14" s="75" t="str">
        <f t="shared" si="1"/>
        <v/>
      </c>
      <c r="I14" s="35"/>
    </row>
    <row r="15" customHeight="1" spans="1:9">
      <c r="A15" s="71"/>
      <c r="B15" s="72"/>
      <c r="C15" s="73"/>
      <c r="D15" s="74"/>
      <c r="E15" s="76"/>
      <c r="F15" s="75"/>
      <c r="G15" s="75" t="str">
        <f t="shared" si="0"/>
        <v/>
      </c>
      <c r="H15" s="75" t="str">
        <f t="shared" si="1"/>
        <v/>
      </c>
      <c r="I15" s="35"/>
    </row>
    <row r="16" customHeight="1" spans="1:9">
      <c r="A16" s="71"/>
      <c r="B16" s="72"/>
      <c r="C16" s="73"/>
      <c r="D16" s="74"/>
      <c r="E16" s="76"/>
      <c r="F16" s="75"/>
      <c r="G16" s="75" t="str">
        <f t="shared" si="0"/>
        <v/>
      </c>
      <c r="H16" s="75" t="str">
        <f t="shared" si="1"/>
        <v/>
      </c>
      <c r="I16" s="35"/>
    </row>
    <row r="17" customHeight="1" spans="1:9">
      <c r="A17" s="71"/>
      <c r="B17" s="72"/>
      <c r="C17" s="73"/>
      <c r="D17" s="74"/>
      <c r="E17" s="76"/>
      <c r="F17" s="75"/>
      <c r="G17" s="75" t="str">
        <f t="shared" si="0"/>
        <v/>
      </c>
      <c r="H17" s="75" t="str">
        <f t="shared" si="1"/>
        <v/>
      </c>
      <c r="I17" s="35"/>
    </row>
    <row r="18" customHeight="1" spans="1:9">
      <c r="A18" s="71"/>
      <c r="B18" s="72"/>
      <c r="C18" s="73"/>
      <c r="D18" s="74"/>
      <c r="E18" s="76"/>
      <c r="F18" s="75"/>
      <c r="G18" s="75" t="str">
        <f t="shared" si="0"/>
        <v/>
      </c>
      <c r="H18" s="75" t="str">
        <f t="shared" si="1"/>
        <v/>
      </c>
      <c r="I18" s="35"/>
    </row>
    <row r="19" customHeight="1" spans="1:9">
      <c r="A19" s="71"/>
      <c r="B19" s="72"/>
      <c r="C19" s="73"/>
      <c r="D19" s="74"/>
      <c r="E19" s="76"/>
      <c r="F19" s="75"/>
      <c r="G19" s="75" t="str">
        <f t="shared" si="0"/>
        <v/>
      </c>
      <c r="H19" s="75" t="str">
        <f t="shared" si="1"/>
        <v/>
      </c>
      <c r="I19" s="35"/>
    </row>
    <row r="20" customHeight="1" spans="1:9">
      <c r="A20" s="71"/>
      <c r="B20" s="72"/>
      <c r="C20" s="73"/>
      <c r="D20" s="74"/>
      <c r="E20" s="76"/>
      <c r="F20" s="75"/>
      <c r="G20" s="75" t="str">
        <f t="shared" si="0"/>
        <v/>
      </c>
      <c r="H20" s="75" t="str">
        <f t="shared" si="1"/>
        <v/>
      </c>
      <c r="I20" s="35"/>
    </row>
    <row r="21" customHeight="1" spans="1:9">
      <c r="A21" s="71"/>
      <c r="B21" s="72"/>
      <c r="C21" s="73"/>
      <c r="D21" s="74"/>
      <c r="E21" s="76"/>
      <c r="F21" s="75"/>
      <c r="G21" s="75" t="str">
        <f t="shared" si="0"/>
        <v/>
      </c>
      <c r="H21" s="75" t="str">
        <f t="shared" si="1"/>
        <v/>
      </c>
      <c r="I21" s="35"/>
    </row>
    <row r="22" customHeight="1" spans="1:9">
      <c r="A22" s="71"/>
      <c r="B22" s="72"/>
      <c r="C22" s="73"/>
      <c r="D22" s="74"/>
      <c r="E22" s="76"/>
      <c r="F22" s="75"/>
      <c r="G22" s="75" t="str">
        <f t="shared" si="0"/>
        <v/>
      </c>
      <c r="H22" s="75" t="str">
        <f t="shared" si="1"/>
        <v/>
      </c>
      <c r="I22" s="35"/>
    </row>
    <row r="23" customHeight="1" spans="1:9">
      <c r="A23" s="71"/>
      <c r="B23" s="72"/>
      <c r="C23" s="73"/>
      <c r="D23" s="74"/>
      <c r="E23" s="76"/>
      <c r="F23" s="75"/>
      <c r="G23" s="75" t="str">
        <f t="shared" si="0"/>
        <v/>
      </c>
      <c r="H23" s="75" t="str">
        <f t="shared" si="1"/>
        <v/>
      </c>
      <c r="I23" s="35"/>
    </row>
    <row r="24" customHeight="1" spans="1:9">
      <c r="A24" s="71"/>
      <c r="B24" s="72"/>
      <c r="C24" s="73"/>
      <c r="D24" s="74"/>
      <c r="E24" s="76"/>
      <c r="F24" s="75"/>
      <c r="G24" s="75" t="str">
        <f t="shared" si="0"/>
        <v/>
      </c>
      <c r="H24" s="75" t="str">
        <f t="shared" si="1"/>
        <v/>
      </c>
      <c r="I24" s="35"/>
    </row>
    <row r="25" customHeight="1" spans="1:9">
      <c r="A25" s="71"/>
      <c r="B25" s="72"/>
      <c r="C25" s="73"/>
      <c r="D25" s="74"/>
      <c r="E25" s="76"/>
      <c r="F25" s="75"/>
      <c r="G25" s="75" t="str">
        <f t="shared" si="0"/>
        <v/>
      </c>
      <c r="H25" s="75" t="str">
        <f t="shared" si="1"/>
        <v/>
      </c>
      <c r="I25" s="35"/>
    </row>
    <row r="26" customHeight="1" spans="1:9">
      <c r="A26" s="77" t="s">
        <v>632</v>
      </c>
      <c r="B26" s="88"/>
      <c r="C26" s="73"/>
      <c r="D26" s="74">
        <f>SUM(D7:D25)</f>
        <v>0</v>
      </c>
      <c r="E26" s="76">
        <f>SUM(E7:E25)</f>
        <v>0</v>
      </c>
      <c r="F26" s="75">
        <f>SUM(F7:F25)</f>
        <v>0</v>
      </c>
      <c r="G26" s="75" t="str">
        <f t="shared" si="0"/>
        <v/>
      </c>
      <c r="H26" s="75" t="str">
        <f t="shared" si="1"/>
        <v/>
      </c>
      <c r="I26" s="35"/>
    </row>
    <row r="27" customHeight="1" spans="1:9">
      <c r="A27" s="77" t="s">
        <v>1040</v>
      </c>
      <c r="B27" s="78"/>
      <c r="C27" s="73"/>
      <c r="D27" s="74"/>
      <c r="E27" s="76"/>
      <c r="F27" s="75">
        <v>0</v>
      </c>
      <c r="G27" s="75" t="str">
        <f t="shared" si="0"/>
        <v/>
      </c>
      <c r="H27" s="75" t="str">
        <f t="shared" si="1"/>
        <v/>
      </c>
      <c r="I27" s="35"/>
    </row>
    <row r="28" s="126" customFormat="1" customHeight="1" spans="1:9">
      <c r="A28" s="146" t="s">
        <v>762</v>
      </c>
      <c r="B28" s="196"/>
      <c r="C28" s="195"/>
      <c r="D28" s="143">
        <f>D26-D27</f>
        <v>0</v>
      </c>
      <c r="E28" s="145">
        <f>E26-E27</f>
        <v>0</v>
      </c>
      <c r="F28" s="133">
        <f>F26-F27</f>
        <v>0</v>
      </c>
      <c r="G28" s="75" t="str">
        <f t="shared" si="0"/>
        <v/>
      </c>
      <c r="H28" s="75" t="str">
        <f t="shared" si="1"/>
        <v/>
      </c>
      <c r="I28" s="217"/>
    </row>
    <row r="29" customHeight="1" spans="1:7">
      <c r="A29" s="79" t="e">
        <f>#REF!&amp;#REF!</f>
        <v>#REF!</v>
      </c>
      <c r="F29" s="66" t="e">
        <f>"评估人员："&amp;#REF!</f>
        <v>#REF!</v>
      </c>
      <c r="G29" s="66"/>
    </row>
    <row r="30" customHeight="1" spans="1:1">
      <c r="A30" s="79" t="e">
        <f>CONCATENATE(#REF!,#REF!,#REF!,#REF!,#REF!,#REF!,#REF!)</f>
        <v>#REF!</v>
      </c>
    </row>
  </sheetData>
  <mergeCells count="5">
    <mergeCell ref="A2:I2"/>
    <mergeCell ref="A3:I3"/>
    <mergeCell ref="A26:B26"/>
    <mergeCell ref="A27:B27"/>
    <mergeCell ref="A28:B28"/>
  </mergeCells>
  <hyperlinks>
    <hyperlink ref="A1" location="索引目录!D55" display="返回索引页"/>
    <hyperlink ref="B1" location="'4-非流动资产汇总'!B20" display="返回"/>
  </hyperlinks>
  <printOptions horizontalCentered="1"/>
  <pageMargins left="0.748031496062992" right="0.748031496062992" top="0.905511811023622" bottom="0.826771653543307" header="1.22047244094488" footer="0.511811023622047"/>
  <pageSetup paperSize="9" scale="8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L30"/>
  <sheetViews>
    <sheetView workbookViewId="0">
      <selection activeCell="C1" sqref="A$1:L$1048576"/>
    </sheetView>
  </sheetViews>
  <sheetFormatPr defaultColWidth="9" defaultRowHeight="15.75" customHeight="1"/>
  <cols>
    <col min="1" max="1" width="6.125" style="126" customWidth="1"/>
    <col min="2" max="2" width="21" style="126" customWidth="1"/>
    <col min="3" max="3" width="9.375" style="126" customWidth="1"/>
    <col min="4" max="4" width="11.875" style="126" customWidth="1"/>
    <col min="5" max="5" width="8.125" style="126" customWidth="1"/>
    <col min="6" max="6" width="14.375" style="126" hidden="1" customWidth="1" outlineLevel="1"/>
    <col min="7" max="7" width="13.125" style="126" customWidth="1" collapsed="1"/>
    <col min="8" max="8" width="7" style="126" customWidth="1"/>
    <col min="9" max="9" width="12.125" style="126" customWidth="1"/>
    <col min="10" max="10" width="12.875" style="126" customWidth="1"/>
    <col min="11" max="11" width="8.75" style="126" customWidth="1"/>
    <col min="12" max="12" width="10" style="126" customWidth="1"/>
    <col min="13" max="16384" width="9" style="126"/>
  </cols>
  <sheetData>
    <row r="1" spans="1:12">
      <c r="A1" s="185" t="s">
        <v>207</v>
      </c>
      <c r="B1" s="186" t="s">
        <v>479</v>
      </c>
      <c r="C1" s="187"/>
      <c r="D1" s="187"/>
      <c r="E1" s="187"/>
      <c r="F1" s="187"/>
      <c r="G1" s="187"/>
      <c r="H1" s="187"/>
      <c r="I1" s="187"/>
      <c r="J1" s="187"/>
      <c r="K1" s="187"/>
      <c r="L1" s="187"/>
    </row>
    <row r="2" s="183" customFormat="1" ht="30" customHeight="1" spans="1:12">
      <c r="A2" s="188" t="s">
        <v>1041</v>
      </c>
      <c r="B2" s="189"/>
      <c r="C2" s="189"/>
      <c r="D2" s="189"/>
      <c r="E2" s="189"/>
      <c r="F2" s="189"/>
      <c r="G2" s="189"/>
      <c r="H2" s="189"/>
      <c r="I2" s="189"/>
      <c r="J2" s="189"/>
      <c r="K2" s="189"/>
      <c r="L2" s="189"/>
    </row>
    <row r="3" ht="14.1" customHeight="1" spans="1:12">
      <c r="A3" s="190" t="e">
        <f>CONCATENATE(#REF!,#REF!,#REF!,#REF!,#REF!,#REF!,#REF!)</f>
        <v>#REF!</v>
      </c>
      <c r="B3" s="190"/>
      <c r="C3" s="190"/>
      <c r="D3" s="190"/>
      <c r="E3" s="190"/>
      <c r="F3" s="190"/>
      <c r="G3" s="190"/>
      <c r="H3" s="198"/>
      <c r="I3" s="198"/>
      <c r="J3" s="198"/>
      <c r="K3" s="198"/>
      <c r="L3" s="198"/>
    </row>
    <row r="4" ht="14.1" customHeight="1" spans="1:12">
      <c r="A4" s="190"/>
      <c r="B4" s="190"/>
      <c r="C4" s="190"/>
      <c r="D4" s="190"/>
      <c r="E4" s="190"/>
      <c r="F4" s="190"/>
      <c r="G4" s="190"/>
      <c r="H4" s="198"/>
      <c r="I4" s="198"/>
      <c r="J4" s="198"/>
      <c r="K4" s="198"/>
      <c r="L4" s="199" t="s">
        <v>1042</v>
      </c>
    </row>
    <row r="5" customHeight="1" spans="1:12">
      <c r="A5" s="191" t="e">
        <f>#REF!&amp;#REF!</f>
        <v>#REF!</v>
      </c>
      <c r="L5" s="200" t="s">
        <v>236</v>
      </c>
    </row>
    <row r="6" s="187" customFormat="1" ht="27.75" customHeight="1" spans="1:12">
      <c r="A6" s="211" t="s">
        <v>312</v>
      </c>
      <c r="B6" s="211" t="s">
        <v>1043</v>
      </c>
      <c r="C6" s="211" t="s">
        <v>1002</v>
      </c>
      <c r="D6" s="211" t="s">
        <v>1044</v>
      </c>
      <c r="E6" s="211" t="s">
        <v>1045</v>
      </c>
      <c r="F6" s="212" t="s">
        <v>483</v>
      </c>
      <c r="G6" s="194" t="s">
        <v>346</v>
      </c>
      <c r="H6" s="211" t="s">
        <v>1046</v>
      </c>
      <c r="I6" s="211" t="s">
        <v>484</v>
      </c>
      <c r="J6" s="211" t="s">
        <v>485</v>
      </c>
      <c r="K6" s="211" t="s">
        <v>555</v>
      </c>
      <c r="L6" s="211" t="s">
        <v>340</v>
      </c>
    </row>
    <row r="7" customHeight="1" spans="1:12">
      <c r="A7" s="129">
        <v>1</v>
      </c>
      <c r="B7" s="142"/>
      <c r="C7" s="195"/>
      <c r="D7" s="133"/>
      <c r="E7" s="129"/>
      <c r="F7" s="213"/>
      <c r="G7" s="133"/>
      <c r="H7" s="129"/>
      <c r="I7" s="133"/>
      <c r="J7" s="133" t="str">
        <f>IF(G7=0,"",(I7-G7))</f>
        <v/>
      </c>
      <c r="K7" s="133" t="str">
        <f>IF(G7=0,"",(I7-G7)/G7*100)</f>
        <v/>
      </c>
      <c r="L7" s="132"/>
    </row>
    <row r="8" customHeight="1" spans="1:12">
      <c r="A8" s="129"/>
      <c r="B8" s="142"/>
      <c r="C8" s="195"/>
      <c r="D8" s="133"/>
      <c r="E8" s="129"/>
      <c r="F8" s="143"/>
      <c r="G8" s="145"/>
      <c r="H8" s="129"/>
      <c r="I8" s="133"/>
      <c r="J8" s="133" t="str">
        <f t="shared" ref="J8:J28" si="0">IF(G8=0,"",(I8-G8))</f>
        <v/>
      </c>
      <c r="K8" s="133" t="str">
        <f t="shared" ref="K8:K28" si="1">IF(G8=0,"",(I8-G8)/G8*100)</f>
        <v/>
      </c>
      <c r="L8" s="132"/>
    </row>
    <row r="9" customHeight="1" spans="1:12">
      <c r="A9" s="129"/>
      <c r="B9" s="142"/>
      <c r="C9" s="195"/>
      <c r="D9" s="133"/>
      <c r="E9" s="129"/>
      <c r="F9" s="143"/>
      <c r="G9" s="145"/>
      <c r="H9" s="129"/>
      <c r="I9" s="133"/>
      <c r="J9" s="133" t="str">
        <f t="shared" si="0"/>
        <v/>
      </c>
      <c r="K9" s="133" t="str">
        <f t="shared" si="1"/>
        <v/>
      </c>
      <c r="L9" s="132"/>
    </row>
    <row r="10" customHeight="1" spans="1:12">
      <c r="A10" s="129"/>
      <c r="B10" s="142"/>
      <c r="C10" s="195"/>
      <c r="D10" s="133"/>
      <c r="E10" s="129"/>
      <c r="F10" s="143"/>
      <c r="G10" s="145"/>
      <c r="H10" s="129"/>
      <c r="I10" s="133"/>
      <c r="J10" s="133" t="str">
        <f t="shared" si="0"/>
        <v/>
      </c>
      <c r="K10" s="133" t="str">
        <f t="shared" si="1"/>
        <v/>
      </c>
      <c r="L10" s="132"/>
    </row>
    <row r="11" customHeight="1" spans="1:12">
      <c r="A11" s="129"/>
      <c r="B11" s="142"/>
      <c r="C11" s="195"/>
      <c r="D11" s="133"/>
      <c r="E11" s="129"/>
      <c r="F11" s="143"/>
      <c r="G11" s="145"/>
      <c r="H11" s="129"/>
      <c r="I11" s="133"/>
      <c r="J11" s="133" t="str">
        <f t="shared" si="0"/>
        <v/>
      </c>
      <c r="K11" s="133" t="str">
        <f t="shared" si="1"/>
        <v/>
      </c>
      <c r="L11" s="132"/>
    </row>
    <row r="12" customHeight="1" spans="1:12">
      <c r="A12" s="129"/>
      <c r="B12" s="142"/>
      <c r="C12" s="195"/>
      <c r="D12" s="133"/>
      <c r="E12" s="129"/>
      <c r="F12" s="143"/>
      <c r="G12" s="145"/>
      <c r="H12" s="129"/>
      <c r="I12" s="133"/>
      <c r="J12" s="133" t="str">
        <f t="shared" si="0"/>
        <v/>
      </c>
      <c r="K12" s="133" t="str">
        <f t="shared" si="1"/>
        <v/>
      </c>
      <c r="L12" s="132"/>
    </row>
    <row r="13" customHeight="1" spans="1:12">
      <c r="A13" s="129"/>
      <c r="B13" s="142"/>
      <c r="C13" s="195"/>
      <c r="D13" s="133"/>
      <c r="E13" s="129"/>
      <c r="F13" s="143"/>
      <c r="G13" s="145"/>
      <c r="H13" s="129"/>
      <c r="I13" s="133"/>
      <c r="J13" s="133" t="str">
        <f t="shared" si="0"/>
        <v/>
      </c>
      <c r="K13" s="133" t="str">
        <f t="shared" si="1"/>
        <v/>
      </c>
      <c r="L13" s="132"/>
    </row>
    <row r="14" customHeight="1" spans="1:12">
      <c r="A14" s="129"/>
      <c r="B14" s="132"/>
      <c r="C14" s="195"/>
      <c r="D14" s="133"/>
      <c r="E14" s="129"/>
      <c r="F14" s="143"/>
      <c r="G14" s="145"/>
      <c r="H14" s="129"/>
      <c r="I14" s="133"/>
      <c r="J14" s="133" t="str">
        <f t="shared" si="0"/>
        <v/>
      </c>
      <c r="K14" s="133" t="str">
        <f t="shared" si="1"/>
        <v/>
      </c>
      <c r="L14" s="132"/>
    </row>
    <row r="15" customHeight="1" spans="1:12">
      <c r="A15" s="129"/>
      <c r="B15" s="132"/>
      <c r="C15" s="195"/>
      <c r="D15" s="133"/>
      <c r="E15" s="129"/>
      <c r="F15" s="143"/>
      <c r="G15" s="145"/>
      <c r="H15" s="129"/>
      <c r="I15" s="133"/>
      <c r="J15" s="133" t="str">
        <f t="shared" si="0"/>
        <v/>
      </c>
      <c r="K15" s="133" t="str">
        <f t="shared" si="1"/>
        <v/>
      </c>
      <c r="L15" s="132"/>
    </row>
    <row r="16" customHeight="1" spans="1:12">
      <c r="A16" s="129"/>
      <c r="B16" s="132"/>
      <c r="C16" s="195"/>
      <c r="D16" s="133"/>
      <c r="E16" s="129"/>
      <c r="F16" s="143"/>
      <c r="G16" s="145"/>
      <c r="H16" s="129"/>
      <c r="I16" s="133"/>
      <c r="J16" s="133" t="str">
        <f t="shared" si="0"/>
        <v/>
      </c>
      <c r="K16" s="133" t="str">
        <f t="shared" si="1"/>
        <v/>
      </c>
      <c r="L16" s="132"/>
    </row>
    <row r="17" customHeight="1" spans="1:12">
      <c r="A17" s="129"/>
      <c r="B17" s="132"/>
      <c r="C17" s="195"/>
      <c r="D17" s="133"/>
      <c r="E17" s="129"/>
      <c r="F17" s="143"/>
      <c r="G17" s="145"/>
      <c r="H17" s="129"/>
      <c r="I17" s="133"/>
      <c r="J17" s="133" t="str">
        <f t="shared" si="0"/>
        <v/>
      </c>
      <c r="K17" s="133" t="str">
        <f t="shared" si="1"/>
        <v/>
      </c>
      <c r="L17" s="132"/>
    </row>
    <row r="18" customHeight="1" spans="1:12">
      <c r="A18" s="129"/>
      <c r="B18" s="132"/>
      <c r="C18" s="195"/>
      <c r="D18" s="133"/>
      <c r="E18" s="129"/>
      <c r="F18" s="143"/>
      <c r="G18" s="145"/>
      <c r="H18" s="129"/>
      <c r="I18" s="133"/>
      <c r="J18" s="133" t="str">
        <f t="shared" si="0"/>
        <v/>
      </c>
      <c r="K18" s="133" t="str">
        <f t="shared" si="1"/>
        <v/>
      </c>
      <c r="L18" s="132"/>
    </row>
    <row r="19" customHeight="1" spans="1:12">
      <c r="A19" s="129"/>
      <c r="B19" s="132"/>
      <c r="C19" s="195"/>
      <c r="D19" s="133"/>
      <c r="E19" s="129"/>
      <c r="F19" s="143"/>
      <c r="G19" s="145"/>
      <c r="H19" s="129"/>
      <c r="I19" s="133"/>
      <c r="J19" s="133" t="str">
        <f t="shared" si="0"/>
        <v/>
      </c>
      <c r="K19" s="133" t="str">
        <f t="shared" si="1"/>
        <v/>
      </c>
      <c r="L19" s="132"/>
    </row>
    <row r="20" customHeight="1" spans="1:12">
      <c r="A20" s="129"/>
      <c r="B20" s="132"/>
      <c r="C20" s="195"/>
      <c r="D20" s="133"/>
      <c r="E20" s="129"/>
      <c r="F20" s="143"/>
      <c r="G20" s="145"/>
      <c r="H20" s="129"/>
      <c r="I20" s="133"/>
      <c r="J20" s="133" t="str">
        <f t="shared" si="0"/>
        <v/>
      </c>
      <c r="K20" s="133" t="str">
        <f t="shared" si="1"/>
        <v/>
      </c>
      <c r="L20" s="132"/>
    </row>
    <row r="21" customHeight="1" spans="1:12">
      <c r="A21" s="129"/>
      <c r="B21" s="132"/>
      <c r="C21" s="195"/>
      <c r="D21" s="133"/>
      <c r="E21" s="129"/>
      <c r="F21" s="143"/>
      <c r="G21" s="145"/>
      <c r="H21" s="129"/>
      <c r="I21" s="133"/>
      <c r="J21" s="133" t="str">
        <f t="shared" si="0"/>
        <v/>
      </c>
      <c r="K21" s="133" t="str">
        <f t="shared" si="1"/>
        <v/>
      </c>
      <c r="L21" s="132"/>
    </row>
    <row r="22" customHeight="1" spans="1:12">
      <c r="A22" s="129"/>
      <c r="B22" s="132"/>
      <c r="C22" s="195"/>
      <c r="D22" s="133"/>
      <c r="E22" s="129"/>
      <c r="F22" s="143"/>
      <c r="G22" s="145"/>
      <c r="H22" s="129"/>
      <c r="I22" s="133"/>
      <c r="J22" s="133" t="str">
        <f t="shared" si="0"/>
        <v/>
      </c>
      <c r="K22" s="133" t="str">
        <f t="shared" si="1"/>
        <v/>
      </c>
      <c r="L22" s="132"/>
    </row>
    <row r="23" customHeight="1" spans="1:12">
      <c r="A23" s="129"/>
      <c r="B23" s="132"/>
      <c r="C23" s="195"/>
      <c r="D23" s="133"/>
      <c r="E23" s="129"/>
      <c r="F23" s="143"/>
      <c r="G23" s="145"/>
      <c r="H23" s="129"/>
      <c r="I23" s="133"/>
      <c r="J23" s="133" t="str">
        <f t="shared" si="0"/>
        <v/>
      </c>
      <c r="K23" s="133" t="str">
        <f t="shared" si="1"/>
        <v/>
      </c>
      <c r="L23" s="132"/>
    </row>
    <row r="24" customHeight="1" spans="1:12">
      <c r="A24" s="129"/>
      <c r="B24" s="132"/>
      <c r="C24" s="195"/>
      <c r="D24" s="133"/>
      <c r="E24" s="129"/>
      <c r="F24" s="143"/>
      <c r="G24" s="145"/>
      <c r="H24" s="129"/>
      <c r="I24" s="133"/>
      <c r="J24" s="133" t="str">
        <f t="shared" si="0"/>
        <v/>
      </c>
      <c r="K24" s="133" t="str">
        <f t="shared" si="1"/>
        <v/>
      </c>
      <c r="L24" s="132"/>
    </row>
    <row r="25" customHeight="1" spans="1:12">
      <c r="A25" s="129"/>
      <c r="B25" s="132"/>
      <c r="C25" s="195"/>
      <c r="D25" s="133"/>
      <c r="E25" s="129"/>
      <c r="F25" s="143"/>
      <c r="G25" s="145"/>
      <c r="H25" s="129"/>
      <c r="I25" s="133"/>
      <c r="J25" s="133" t="str">
        <f t="shared" si="0"/>
        <v/>
      </c>
      <c r="K25" s="133" t="str">
        <f t="shared" si="1"/>
        <v/>
      </c>
      <c r="L25" s="132"/>
    </row>
    <row r="26" customHeight="1" spans="1:12">
      <c r="A26" s="129"/>
      <c r="B26" s="132"/>
      <c r="C26" s="195"/>
      <c r="D26" s="133"/>
      <c r="E26" s="129"/>
      <c r="F26" s="143"/>
      <c r="G26" s="145"/>
      <c r="H26" s="129"/>
      <c r="I26" s="133"/>
      <c r="J26" s="133" t="str">
        <f t="shared" si="0"/>
        <v/>
      </c>
      <c r="K26" s="133" t="str">
        <f t="shared" si="1"/>
        <v/>
      </c>
      <c r="L26" s="132"/>
    </row>
    <row r="27" customHeight="1" spans="1:12">
      <c r="A27" s="129"/>
      <c r="B27" s="142"/>
      <c r="C27" s="195"/>
      <c r="D27" s="133"/>
      <c r="E27" s="129"/>
      <c r="F27" s="143"/>
      <c r="G27" s="145"/>
      <c r="H27" s="129"/>
      <c r="I27" s="133"/>
      <c r="J27" s="133" t="str">
        <f t="shared" si="0"/>
        <v/>
      </c>
      <c r="K27" s="133" t="str">
        <f t="shared" si="1"/>
        <v/>
      </c>
      <c r="L27" s="132"/>
    </row>
    <row r="28" customHeight="1" spans="1:12">
      <c r="A28" s="146" t="s">
        <v>1047</v>
      </c>
      <c r="B28" s="196"/>
      <c r="C28" s="195"/>
      <c r="D28" s="133"/>
      <c r="E28" s="129"/>
      <c r="F28" s="143">
        <f>SUM(F7:F27)</f>
        <v>0</v>
      </c>
      <c r="G28" s="145">
        <f>SUM(G7:G27)</f>
        <v>0</v>
      </c>
      <c r="H28" s="129"/>
      <c r="I28" s="133">
        <f>SUM(I7:I27)</f>
        <v>0</v>
      </c>
      <c r="J28" s="133" t="str">
        <f t="shared" si="0"/>
        <v/>
      </c>
      <c r="K28" s="133" t="str">
        <f t="shared" si="1"/>
        <v/>
      </c>
      <c r="L28" s="132"/>
    </row>
    <row r="29" customHeight="1" spans="1:7">
      <c r="A29" s="197" t="e">
        <f>#REF!&amp;#REF!</f>
        <v>#REF!</v>
      </c>
      <c r="G29" s="126" t="e">
        <f>"评估人员："&amp;#REF!</f>
        <v>#REF!</v>
      </c>
    </row>
    <row r="30" customHeight="1" spans="1:1">
      <c r="A30" s="197" t="e">
        <f>CONCATENATE(#REF!,#REF!,#REF!,#REF!,#REF!,#REF!,#REF!)</f>
        <v>#REF!</v>
      </c>
    </row>
  </sheetData>
  <mergeCells count="3">
    <mergeCell ref="A2:L2"/>
    <mergeCell ref="A3:L3"/>
    <mergeCell ref="A28:B28"/>
  </mergeCells>
  <hyperlinks>
    <hyperlink ref="A1" location="索引目录!D56" display="返回索引页"/>
    <hyperlink ref="B1" location="'4-非流动资产汇总'!B21"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8"/>
  <sheetViews>
    <sheetView workbookViewId="0">
      <selection activeCell="C1" sqref="A$1:G$1048576"/>
    </sheetView>
  </sheetViews>
  <sheetFormatPr defaultColWidth="9" defaultRowHeight="15.75" customHeight="1" outlineLevelCol="6"/>
  <cols>
    <col min="1" max="1" width="7.5" style="126" customWidth="1"/>
    <col min="2" max="2" width="27.125" style="126" customWidth="1"/>
    <col min="3" max="3" width="15.75" style="126" customWidth="1"/>
    <col min="4" max="4" width="19.375" style="126" hidden="1" customWidth="1" outlineLevel="1"/>
    <col min="5" max="5" width="20.625" style="126" customWidth="1" collapsed="1"/>
    <col min="6" max="6" width="22.125" style="126" customWidth="1"/>
    <col min="7" max="7" width="17.5" style="126" customWidth="1"/>
    <col min="8" max="16384" width="9" style="126"/>
  </cols>
  <sheetData>
    <row r="1" spans="1:7">
      <c r="A1" s="185" t="s">
        <v>207</v>
      </c>
      <c r="B1" s="201" t="s">
        <v>479</v>
      </c>
      <c r="C1" s="184"/>
      <c r="D1" s="184"/>
      <c r="E1" s="184"/>
      <c r="F1" s="184"/>
      <c r="G1" s="184"/>
    </row>
    <row r="2" s="183" customFormat="1" ht="30" customHeight="1" spans="1:7">
      <c r="A2" s="188" t="s">
        <v>1048</v>
      </c>
      <c r="B2" s="202"/>
      <c r="C2" s="202"/>
      <c r="D2" s="202"/>
      <c r="E2" s="202"/>
      <c r="F2" s="202"/>
      <c r="G2" s="202"/>
    </row>
    <row r="3" ht="14.1" customHeight="1" spans="1:7">
      <c r="A3" s="190" t="e">
        <f>CONCATENATE(#REF!,#REF!,#REF!,#REF!,#REF!,#REF!,#REF!)</f>
        <v>#REF!</v>
      </c>
      <c r="B3" s="190"/>
      <c r="C3" s="190"/>
      <c r="D3" s="190"/>
      <c r="E3" s="190"/>
      <c r="F3" s="190"/>
      <c r="G3" s="190"/>
    </row>
    <row r="4" ht="14.1" customHeight="1" spans="1:7">
      <c r="A4" s="190"/>
      <c r="B4" s="190"/>
      <c r="C4" s="190"/>
      <c r="D4" s="190"/>
      <c r="E4" s="190"/>
      <c r="F4" s="190"/>
      <c r="G4" s="203" t="s">
        <v>1049</v>
      </c>
    </row>
    <row r="5" customHeight="1" spans="1:7">
      <c r="A5" s="191" t="e">
        <f>#REF!&amp;#REF!</f>
        <v>#REF!</v>
      </c>
      <c r="G5" s="200" t="s">
        <v>236</v>
      </c>
    </row>
    <row r="6" s="184" customFormat="1" customHeight="1" spans="1:7">
      <c r="A6" s="192" t="s">
        <v>312</v>
      </c>
      <c r="B6" s="192" t="s">
        <v>1037</v>
      </c>
      <c r="C6" s="192" t="s">
        <v>609</v>
      </c>
      <c r="D6" s="193" t="s">
        <v>483</v>
      </c>
      <c r="E6" s="194" t="s">
        <v>346</v>
      </c>
      <c r="F6" s="192" t="s">
        <v>484</v>
      </c>
      <c r="G6" s="192" t="s">
        <v>340</v>
      </c>
    </row>
    <row r="7" customHeight="1" spans="1:7">
      <c r="A7" s="129">
        <v>1</v>
      </c>
      <c r="B7" s="204"/>
      <c r="C7" s="195"/>
      <c r="D7" s="205"/>
      <c r="E7" s="206"/>
      <c r="F7" s="207"/>
      <c r="G7" s="132"/>
    </row>
    <row r="8" customHeight="1" spans="1:7">
      <c r="A8" s="129"/>
      <c r="B8" s="132"/>
      <c r="C8" s="195"/>
      <c r="D8" s="208"/>
      <c r="E8" s="209"/>
      <c r="F8" s="207"/>
      <c r="G8" s="132"/>
    </row>
    <row r="9" customHeight="1" spans="1:7">
      <c r="A9" s="129"/>
      <c r="B9" s="132"/>
      <c r="C9" s="195"/>
      <c r="D9" s="208"/>
      <c r="E9" s="209"/>
      <c r="F9" s="207"/>
      <c r="G9" s="132"/>
    </row>
    <row r="10" customHeight="1" spans="1:7">
      <c r="A10" s="129"/>
      <c r="B10" s="132"/>
      <c r="C10" s="195"/>
      <c r="D10" s="208"/>
      <c r="E10" s="209"/>
      <c r="F10" s="207"/>
      <c r="G10" s="132"/>
    </row>
    <row r="11" customHeight="1" spans="1:7">
      <c r="A11" s="129"/>
      <c r="B11" s="132"/>
      <c r="C11" s="195"/>
      <c r="D11" s="208"/>
      <c r="E11" s="209"/>
      <c r="F11" s="207"/>
      <c r="G11" s="132"/>
    </row>
    <row r="12" customHeight="1" spans="1:7">
      <c r="A12" s="129"/>
      <c r="B12" s="132"/>
      <c r="C12" s="195"/>
      <c r="D12" s="208"/>
      <c r="E12" s="209"/>
      <c r="F12" s="207"/>
      <c r="G12" s="132"/>
    </row>
    <row r="13" customHeight="1" spans="1:7">
      <c r="A13" s="129"/>
      <c r="B13" s="132"/>
      <c r="C13" s="195"/>
      <c r="D13" s="208"/>
      <c r="E13" s="209"/>
      <c r="F13" s="207"/>
      <c r="G13" s="132"/>
    </row>
    <row r="14" customHeight="1" spans="1:7">
      <c r="A14" s="129"/>
      <c r="B14" s="132"/>
      <c r="C14" s="195"/>
      <c r="D14" s="208"/>
      <c r="E14" s="209"/>
      <c r="F14" s="207"/>
      <c r="G14" s="132"/>
    </row>
    <row r="15" customHeight="1" spans="1:7">
      <c r="A15" s="129"/>
      <c r="B15" s="132"/>
      <c r="C15" s="195"/>
      <c r="D15" s="208"/>
      <c r="E15" s="209"/>
      <c r="F15" s="207"/>
      <c r="G15" s="132"/>
    </row>
    <row r="16" customHeight="1" spans="1:7">
      <c r="A16" s="129"/>
      <c r="B16" s="132"/>
      <c r="C16" s="195"/>
      <c r="D16" s="208"/>
      <c r="E16" s="209"/>
      <c r="F16" s="207"/>
      <c r="G16" s="132"/>
    </row>
    <row r="17" customHeight="1" spans="1:7">
      <c r="A17" s="129"/>
      <c r="B17" s="132"/>
      <c r="C17" s="195"/>
      <c r="D17" s="208"/>
      <c r="E17" s="209"/>
      <c r="F17" s="207"/>
      <c r="G17" s="132"/>
    </row>
    <row r="18" customHeight="1" spans="1:7">
      <c r="A18" s="129"/>
      <c r="B18" s="132"/>
      <c r="C18" s="195"/>
      <c r="D18" s="208"/>
      <c r="E18" s="209"/>
      <c r="F18" s="207"/>
      <c r="G18" s="132"/>
    </row>
    <row r="19" customHeight="1" spans="1:7">
      <c r="A19" s="129"/>
      <c r="B19" s="132"/>
      <c r="C19" s="195"/>
      <c r="D19" s="208"/>
      <c r="E19" s="209"/>
      <c r="F19" s="207"/>
      <c r="G19" s="132"/>
    </row>
    <row r="20" customHeight="1" spans="1:7">
      <c r="A20" s="129"/>
      <c r="B20" s="132"/>
      <c r="C20" s="195"/>
      <c r="D20" s="208"/>
      <c r="E20" s="209"/>
      <c r="F20" s="207"/>
      <c r="G20" s="132"/>
    </row>
    <row r="21" customHeight="1" spans="1:7">
      <c r="A21" s="129"/>
      <c r="B21" s="132"/>
      <c r="C21" s="195"/>
      <c r="D21" s="208"/>
      <c r="E21" s="209"/>
      <c r="F21" s="207"/>
      <c r="G21" s="132"/>
    </row>
    <row r="22" customHeight="1" spans="1:7">
      <c r="A22" s="129"/>
      <c r="B22" s="132"/>
      <c r="C22" s="195"/>
      <c r="D22" s="208"/>
      <c r="E22" s="209"/>
      <c r="F22" s="207"/>
      <c r="G22" s="132"/>
    </row>
    <row r="23" customHeight="1" spans="1:7">
      <c r="A23" s="129"/>
      <c r="B23" s="132"/>
      <c r="C23" s="195"/>
      <c r="D23" s="208"/>
      <c r="E23" s="209"/>
      <c r="F23" s="207"/>
      <c r="G23" s="132"/>
    </row>
    <row r="24" customHeight="1" spans="1:7">
      <c r="A24" s="129"/>
      <c r="B24" s="132"/>
      <c r="C24" s="195"/>
      <c r="D24" s="208"/>
      <c r="E24" s="209"/>
      <c r="F24" s="207"/>
      <c r="G24" s="132"/>
    </row>
    <row r="25" customHeight="1" spans="1:7">
      <c r="A25" s="146" t="s">
        <v>1047</v>
      </c>
      <c r="B25" s="196"/>
      <c r="C25" s="195"/>
      <c r="D25" s="208">
        <f>SUM(D7:D24)</f>
        <v>0</v>
      </c>
      <c r="E25" s="209">
        <f>SUM(E7:E24)</f>
        <v>0</v>
      </c>
      <c r="F25" s="207">
        <f>SUM(F7:F24)</f>
        <v>0</v>
      </c>
      <c r="G25" s="132"/>
    </row>
    <row r="26" customHeight="1" spans="1:5">
      <c r="A26" s="197" t="e">
        <f>#REF!&amp;#REF!</f>
        <v>#REF!</v>
      </c>
      <c r="E26" s="191" t="e">
        <f>"评估人员："&amp;#REF!</f>
        <v>#REF!</v>
      </c>
    </row>
    <row r="27" customHeight="1" spans="1:1">
      <c r="A27" s="197" t="e">
        <f>CONCATENATE(#REF!,#REF!,#REF!,#REF!,#REF!,#REF!,#REF!)</f>
        <v>#REF!</v>
      </c>
    </row>
    <row r="28" customHeight="1" spans="5:5">
      <c r="E28" s="210"/>
    </row>
  </sheetData>
  <mergeCells count="3">
    <mergeCell ref="A2:G2"/>
    <mergeCell ref="A3:G3"/>
    <mergeCell ref="A25:B25"/>
  </mergeCells>
  <hyperlinks>
    <hyperlink ref="A1" location="索引目录!D57" display="返回索引页"/>
    <hyperlink ref="B1" location="'4-非流动资产汇总'!B22"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selection activeCell="C1" sqref="A$1:I$1048576"/>
    </sheetView>
  </sheetViews>
  <sheetFormatPr defaultColWidth="9" defaultRowHeight="15.75" customHeight="1"/>
  <cols>
    <col min="1" max="1" width="7.875" style="126" customWidth="1"/>
    <col min="2" max="2" width="31" style="126" customWidth="1"/>
    <col min="3" max="3" width="12.375" style="126" customWidth="1"/>
    <col min="4" max="4" width="14.875" style="126" hidden="1" customWidth="1" outlineLevel="1"/>
    <col min="5" max="5" width="18" style="126" customWidth="1" collapsed="1"/>
    <col min="6" max="7" width="18" style="126" customWidth="1"/>
    <col min="8" max="8" width="13.75" style="126" customWidth="1"/>
    <col min="9" max="9" width="16.5" style="126" customWidth="1"/>
    <col min="10" max="16384" width="9" style="126"/>
  </cols>
  <sheetData>
    <row r="1" spans="1:9">
      <c r="A1" s="185" t="s">
        <v>207</v>
      </c>
      <c r="B1" s="186" t="s">
        <v>479</v>
      </c>
      <c r="C1" s="187"/>
      <c r="D1" s="187"/>
      <c r="E1" s="187"/>
      <c r="F1" s="187"/>
      <c r="G1" s="187"/>
      <c r="H1" s="187"/>
      <c r="I1" s="187"/>
    </row>
    <row r="2" s="183" customFormat="1" ht="30" customHeight="1" spans="1:9">
      <c r="A2" s="188" t="s">
        <v>1050</v>
      </c>
      <c r="B2" s="189"/>
      <c r="C2" s="189"/>
      <c r="D2" s="189"/>
      <c r="E2" s="189"/>
      <c r="F2" s="189"/>
      <c r="G2" s="189"/>
      <c r="H2" s="189"/>
      <c r="I2" s="189"/>
    </row>
    <row r="3" ht="14.1" customHeight="1" spans="1:9">
      <c r="A3" s="190" t="e">
        <f>CONCATENATE(#REF!,#REF!,#REF!,#REF!,#REF!,#REF!,#REF!)</f>
        <v>#REF!</v>
      </c>
      <c r="B3" s="190"/>
      <c r="C3" s="190"/>
      <c r="D3" s="190"/>
      <c r="E3" s="190"/>
      <c r="F3" s="190"/>
      <c r="G3" s="190"/>
      <c r="H3" s="190"/>
      <c r="I3" s="198"/>
    </row>
    <row r="4" ht="14.1" customHeight="1" spans="1:9">
      <c r="A4" s="190"/>
      <c r="B4" s="190"/>
      <c r="C4" s="190"/>
      <c r="D4" s="190"/>
      <c r="E4" s="190"/>
      <c r="F4" s="190"/>
      <c r="G4" s="190"/>
      <c r="H4" s="190"/>
      <c r="I4" s="199" t="s">
        <v>1051</v>
      </c>
    </row>
    <row r="5" customHeight="1" spans="1:9">
      <c r="A5" s="191" t="e">
        <f>#REF!&amp;#REF!</f>
        <v>#REF!</v>
      </c>
      <c r="I5" s="200" t="s">
        <v>236</v>
      </c>
    </row>
    <row r="6" s="184" customFormat="1" customHeight="1" spans="1:9">
      <c r="A6" s="192" t="s">
        <v>312</v>
      </c>
      <c r="B6" s="192" t="s">
        <v>1037</v>
      </c>
      <c r="C6" s="192" t="s">
        <v>827</v>
      </c>
      <c r="D6" s="193" t="s">
        <v>483</v>
      </c>
      <c r="E6" s="194" t="s">
        <v>346</v>
      </c>
      <c r="F6" s="192" t="s">
        <v>484</v>
      </c>
      <c r="G6" s="192" t="s">
        <v>485</v>
      </c>
      <c r="H6" s="192" t="s">
        <v>555</v>
      </c>
      <c r="I6" s="192" t="s">
        <v>340</v>
      </c>
    </row>
    <row r="7" customHeight="1" spans="1:9">
      <c r="A7" s="129"/>
      <c r="B7" s="132"/>
      <c r="C7" s="195"/>
      <c r="D7" s="143"/>
      <c r="E7" s="145"/>
      <c r="F7" s="133"/>
      <c r="G7" s="133" t="str">
        <f>IF(E7=0,"",(F7-E7))</f>
        <v/>
      </c>
      <c r="H7" s="133" t="str">
        <f>IF(E7=0,"",(F7-E7)/E7*100)</f>
        <v/>
      </c>
      <c r="I7" s="132"/>
    </row>
    <row r="8" customHeight="1" spans="1:9">
      <c r="A8" s="129"/>
      <c r="B8" s="132"/>
      <c r="C8" s="195"/>
      <c r="D8" s="143"/>
      <c r="E8" s="145"/>
      <c r="F8" s="133"/>
      <c r="G8" s="133" t="str">
        <f t="shared" ref="G8:G28" si="0">IF(E8=0,"",(F8-E8))</f>
        <v/>
      </c>
      <c r="H8" s="133" t="str">
        <f t="shared" ref="H8:H28" si="1">IF(E8=0,"",(F8-E8)/E8*100)</f>
        <v/>
      </c>
      <c r="I8" s="132"/>
    </row>
    <row r="9" customHeight="1" spans="1:9">
      <c r="A9" s="129"/>
      <c r="B9" s="132"/>
      <c r="C9" s="195"/>
      <c r="D9" s="143"/>
      <c r="E9" s="145"/>
      <c r="F9" s="133"/>
      <c r="G9" s="133" t="str">
        <f t="shared" si="0"/>
        <v/>
      </c>
      <c r="H9" s="133" t="str">
        <f t="shared" si="1"/>
        <v/>
      </c>
      <c r="I9" s="132"/>
    </row>
    <row r="10" customHeight="1" spans="1:9">
      <c r="A10" s="129"/>
      <c r="B10" s="132"/>
      <c r="C10" s="195"/>
      <c r="D10" s="143"/>
      <c r="E10" s="145"/>
      <c r="F10" s="133"/>
      <c r="G10" s="133" t="str">
        <f t="shared" si="0"/>
        <v/>
      </c>
      <c r="H10" s="133" t="str">
        <f t="shared" si="1"/>
        <v/>
      </c>
      <c r="I10" s="132"/>
    </row>
    <row r="11" customHeight="1" spans="1:9">
      <c r="A11" s="129"/>
      <c r="B11" s="132"/>
      <c r="C11" s="195"/>
      <c r="D11" s="143"/>
      <c r="E11" s="145"/>
      <c r="F11" s="133"/>
      <c r="G11" s="133" t="str">
        <f t="shared" si="0"/>
        <v/>
      </c>
      <c r="H11" s="133" t="str">
        <f t="shared" si="1"/>
        <v/>
      </c>
      <c r="I11" s="132"/>
    </row>
    <row r="12" customHeight="1" spans="1:9">
      <c r="A12" s="129"/>
      <c r="B12" s="132"/>
      <c r="C12" s="195"/>
      <c r="D12" s="143"/>
      <c r="E12" s="145"/>
      <c r="F12" s="133"/>
      <c r="G12" s="133" t="str">
        <f t="shared" si="0"/>
        <v/>
      </c>
      <c r="H12" s="133" t="str">
        <f t="shared" si="1"/>
        <v/>
      </c>
      <c r="I12" s="132"/>
    </row>
    <row r="13" customHeight="1" spans="1:9">
      <c r="A13" s="129"/>
      <c r="B13" s="132"/>
      <c r="C13" s="195"/>
      <c r="D13" s="143"/>
      <c r="E13" s="145"/>
      <c r="F13" s="133"/>
      <c r="G13" s="133" t="str">
        <f t="shared" si="0"/>
        <v/>
      </c>
      <c r="H13" s="133" t="str">
        <f t="shared" si="1"/>
        <v/>
      </c>
      <c r="I13" s="132"/>
    </row>
    <row r="14" customHeight="1" spans="1:9">
      <c r="A14" s="129"/>
      <c r="B14" s="132"/>
      <c r="C14" s="195"/>
      <c r="D14" s="143"/>
      <c r="E14" s="145"/>
      <c r="F14" s="133"/>
      <c r="G14" s="133" t="str">
        <f t="shared" si="0"/>
        <v/>
      </c>
      <c r="H14" s="133" t="str">
        <f t="shared" si="1"/>
        <v/>
      </c>
      <c r="I14" s="132"/>
    </row>
    <row r="15" customHeight="1" spans="1:9">
      <c r="A15" s="129"/>
      <c r="B15" s="132"/>
      <c r="C15" s="195"/>
      <c r="D15" s="143"/>
      <c r="E15" s="145"/>
      <c r="F15" s="133"/>
      <c r="G15" s="133" t="str">
        <f t="shared" si="0"/>
        <v/>
      </c>
      <c r="H15" s="133" t="str">
        <f t="shared" si="1"/>
        <v/>
      </c>
      <c r="I15" s="132"/>
    </row>
    <row r="16" customHeight="1" spans="1:9">
      <c r="A16" s="129"/>
      <c r="B16" s="132"/>
      <c r="C16" s="195"/>
      <c r="D16" s="143"/>
      <c r="E16" s="145"/>
      <c r="F16" s="133"/>
      <c r="G16" s="133" t="str">
        <f t="shared" si="0"/>
        <v/>
      </c>
      <c r="H16" s="133" t="str">
        <f t="shared" si="1"/>
        <v/>
      </c>
      <c r="I16" s="132"/>
    </row>
    <row r="17" customHeight="1" spans="1:9">
      <c r="A17" s="129"/>
      <c r="B17" s="132"/>
      <c r="C17" s="195"/>
      <c r="D17" s="143"/>
      <c r="E17" s="145"/>
      <c r="F17" s="133"/>
      <c r="G17" s="133" t="str">
        <f t="shared" si="0"/>
        <v/>
      </c>
      <c r="H17" s="133" t="str">
        <f t="shared" si="1"/>
        <v/>
      </c>
      <c r="I17" s="132"/>
    </row>
    <row r="18" customHeight="1" spans="1:9">
      <c r="A18" s="129"/>
      <c r="B18" s="132"/>
      <c r="C18" s="195"/>
      <c r="D18" s="143"/>
      <c r="E18" s="145"/>
      <c r="F18" s="133"/>
      <c r="G18" s="133" t="str">
        <f t="shared" si="0"/>
        <v/>
      </c>
      <c r="H18" s="133" t="str">
        <f t="shared" si="1"/>
        <v/>
      </c>
      <c r="I18" s="132"/>
    </row>
    <row r="19" customHeight="1" spans="1:9">
      <c r="A19" s="129"/>
      <c r="B19" s="132"/>
      <c r="C19" s="195"/>
      <c r="D19" s="143"/>
      <c r="E19" s="145"/>
      <c r="F19" s="133"/>
      <c r="G19" s="133" t="str">
        <f t="shared" si="0"/>
        <v/>
      </c>
      <c r="H19" s="133" t="str">
        <f t="shared" si="1"/>
        <v/>
      </c>
      <c r="I19" s="132"/>
    </row>
    <row r="20" customHeight="1" spans="1:9">
      <c r="A20" s="129"/>
      <c r="B20" s="132"/>
      <c r="C20" s="195"/>
      <c r="D20" s="143"/>
      <c r="E20" s="145"/>
      <c r="F20" s="133"/>
      <c r="G20" s="133" t="str">
        <f t="shared" si="0"/>
        <v/>
      </c>
      <c r="H20" s="133" t="str">
        <f t="shared" si="1"/>
        <v/>
      </c>
      <c r="I20" s="132"/>
    </row>
    <row r="21" customHeight="1" spans="1:9">
      <c r="A21" s="129"/>
      <c r="B21" s="132"/>
      <c r="C21" s="195"/>
      <c r="D21" s="143"/>
      <c r="E21" s="145"/>
      <c r="F21" s="133"/>
      <c r="G21" s="133" t="str">
        <f t="shared" si="0"/>
        <v/>
      </c>
      <c r="H21" s="133" t="str">
        <f t="shared" si="1"/>
        <v/>
      </c>
      <c r="I21" s="132"/>
    </row>
    <row r="22" customHeight="1" spans="1:9">
      <c r="A22" s="129"/>
      <c r="B22" s="132"/>
      <c r="C22" s="195"/>
      <c r="D22" s="143"/>
      <c r="E22" s="145"/>
      <c r="F22" s="133"/>
      <c r="G22" s="133" t="str">
        <f t="shared" si="0"/>
        <v/>
      </c>
      <c r="H22" s="133" t="str">
        <f t="shared" si="1"/>
        <v/>
      </c>
      <c r="I22" s="132"/>
    </row>
    <row r="23" customHeight="1" spans="1:9">
      <c r="A23" s="129"/>
      <c r="B23" s="132"/>
      <c r="C23" s="195"/>
      <c r="D23" s="143"/>
      <c r="E23" s="145"/>
      <c r="F23" s="133"/>
      <c r="G23" s="133" t="str">
        <f t="shared" si="0"/>
        <v/>
      </c>
      <c r="H23" s="133" t="str">
        <f t="shared" si="1"/>
        <v/>
      </c>
      <c r="I23" s="132"/>
    </row>
    <row r="24" customHeight="1" spans="1:9">
      <c r="A24" s="129"/>
      <c r="B24" s="132"/>
      <c r="C24" s="195"/>
      <c r="D24" s="143"/>
      <c r="E24" s="145"/>
      <c r="F24" s="133"/>
      <c r="G24" s="133" t="str">
        <f t="shared" si="0"/>
        <v/>
      </c>
      <c r="H24" s="133" t="str">
        <f t="shared" si="1"/>
        <v/>
      </c>
      <c r="I24" s="132"/>
    </row>
    <row r="25" customHeight="1" spans="1:9">
      <c r="A25" s="129"/>
      <c r="B25" s="132"/>
      <c r="C25" s="195"/>
      <c r="D25" s="143"/>
      <c r="E25" s="145"/>
      <c r="F25" s="133"/>
      <c r="G25" s="133" t="str">
        <f t="shared" si="0"/>
        <v/>
      </c>
      <c r="H25" s="133" t="str">
        <f t="shared" si="1"/>
        <v/>
      </c>
      <c r="I25" s="132"/>
    </row>
    <row r="26" customHeight="1" spans="1:9">
      <c r="A26" s="129"/>
      <c r="B26" s="132"/>
      <c r="C26" s="195"/>
      <c r="D26" s="143"/>
      <c r="E26" s="145"/>
      <c r="F26" s="133"/>
      <c r="G26" s="133" t="str">
        <f t="shared" si="0"/>
        <v/>
      </c>
      <c r="H26" s="133" t="str">
        <f t="shared" si="1"/>
        <v/>
      </c>
      <c r="I26" s="132"/>
    </row>
    <row r="27" customHeight="1" spans="1:9">
      <c r="A27" s="129"/>
      <c r="B27" s="132"/>
      <c r="C27" s="195"/>
      <c r="D27" s="143"/>
      <c r="E27" s="145"/>
      <c r="F27" s="133"/>
      <c r="G27" s="133" t="str">
        <f t="shared" si="0"/>
        <v/>
      </c>
      <c r="H27" s="133" t="str">
        <f t="shared" si="1"/>
        <v/>
      </c>
      <c r="I27" s="132"/>
    </row>
    <row r="28" customHeight="1" spans="1:9">
      <c r="A28" s="146" t="s">
        <v>1047</v>
      </c>
      <c r="B28" s="196"/>
      <c r="C28" s="195"/>
      <c r="D28" s="143">
        <f>SUM(D7:D27)</f>
        <v>0</v>
      </c>
      <c r="E28" s="145">
        <f>SUM(E7:E27)</f>
        <v>0</v>
      </c>
      <c r="F28" s="133">
        <f>SUM(F7:F27)</f>
        <v>0</v>
      </c>
      <c r="G28" s="133" t="str">
        <f t="shared" si="0"/>
        <v/>
      </c>
      <c r="H28" s="133" t="str">
        <f t="shared" si="1"/>
        <v/>
      </c>
      <c r="I28" s="132"/>
    </row>
    <row r="29" customHeight="1" spans="1:5">
      <c r="A29" s="197" t="e">
        <f>#REF!&amp;#REF!</f>
        <v>#REF!</v>
      </c>
      <c r="E29" s="191" t="e">
        <f>"评估人员："&amp;#REF!</f>
        <v>#REF!</v>
      </c>
    </row>
    <row r="30" customHeight="1" spans="1:1">
      <c r="A30" s="197" t="e">
        <f>CONCATENATE(#REF!,#REF!,#REF!,#REF!,#REF!,#REF!,#REF!)</f>
        <v>#REF!</v>
      </c>
    </row>
  </sheetData>
  <mergeCells count="3">
    <mergeCell ref="A2:I2"/>
    <mergeCell ref="A3:I3"/>
    <mergeCell ref="A28:B28"/>
  </mergeCells>
  <hyperlinks>
    <hyperlink ref="A1" location="索引目录!D58" display="返回索引页"/>
    <hyperlink ref="B1" location="'4-非流动资产汇总'!B23" display="返回"/>
  </hyperlinks>
  <printOptions horizontalCentered="1"/>
  <pageMargins left="0.748031496062992" right="0.748031496062992" top="0.905511811023622" bottom="0.826771653543307" header="1.22047244094488" footer="0.511811023622047"/>
  <pageSetup paperSize="9" scale="81"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C1" sqref="A$1:G$1048576"/>
    </sheetView>
  </sheetViews>
  <sheetFormatPr defaultColWidth="9" defaultRowHeight="15.75" customHeight="1" outlineLevelCol="6"/>
  <cols>
    <col min="1" max="1" width="8.5" style="157" customWidth="1"/>
    <col min="2" max="2" width="32.125" style="157" customWidth="1"/>
    <col min="3" max="3" width="19.125" style="157" hidden="1" customWidth="1" outlineLevel="1"/>
    <col min="4" max="4" width="22" style="157" customWidth="1" collapsed="1"/>
    <col min="5" max="5" width="22.25" style="157" customWidth="1"/>
    <col min="6" max="6" width="21.125" style="157" customWidth="1"/>
    <col min="7" max="7" width="12.625" style="157" customWidth="1"/>
    <col min="8" max="16384" width="9" style="157"/>
  </cols>
  <sheetData>
    <row r="1" spans="1:7">
      <c r="A1" s="158" t="s">
        <v>207</v>
      </c>
      <c r="B1" s="159" t="s">
        <v>479</v>
      </c>
      <c r="C1" s="160"/>
      <c r="D1" s="160"/>
      <c r="E1" s="160"/>
      <c r="F1" s="160"/>
      <c r="G1" s="160"/>
    </row>
    <row r="2" s="154" customFormat="1" ht="30" customHeight="1" spans="1:7">
      <c r="A2" s="161" t="s">
        <v>1052</v>
      </c>
      <c r="B2" s="162"/>
      <c r="C2" s="162"/>
      <c r="D2" s="162"/>
      <c r="E2" s="162"/>
      <c r="F2" s="162"/>
      <c r="G2" s="162"/>
    </row>
    <row r="3" s="155" customFormat="1" ht="14.1" customHeight="1" spans="1:7">
      <c r="A3" s="163" t="e">
        <f>CONCATENATE(#REF!,#REF!,#REF!,#REF!,#REF!,#REF!,#REF!)</f>
        <v>#REF!</v>
      </c>
      <c r="B3" s="163"/>
      <c r="C3" s="163"/>
      <c r="D3" s="163"/>
      <c r="E3" s="163"/>
      <c r="F3" s="163"/>
      <c r="G3" s="163"/>
    </row>
    <row r="4" s="155" customFormat="1" ht="14.1" customHeight="1" spans="1:7">
      <c r="A4" s="163"/>
      <c r="B4" s="163"/>
      <c r="C4" s="163"/>
      <c r="D4" s="163"/>
      <c r="E4" s="163"/>
      <c r="F4" s="163"/>
      <c r="G4" s="164" t="s">
        <v>1053</v>
      </c>
    </row>
    <row r="5" s="155" customFormat="1" customHeight="1" spans="1:7">
      <c r="A5" s="165" t="e">
        <f>#REF!&amp;#REF!</f>
        <v>#REF!</v>
      </c>
      <c r="G5" s="166" t="s">
        <v>236</v>
      </c>
    </row>
    <row r="6" s="156" customFormat="1" customHeight="1" spans="1:7">
      <c r="A6" s="167" t="s">
        <v>527</v>
      </c>
      <c r="B6" s="167" t="s">
        <v>482</v>
      </c>
      <c r="C6" s="168" t="s">
        <v>483</v>
      </c>
      <c r="D6" s="167" t="s">
        <v>346</v>
      </c>
      <c r="E6" s="167" t="s">
        <v>484</v>
      </c>
      <c r="F6" s="169" t="s">
        <v>500</v>
      </c>
      <c r="G6" s="167" t="s">
        <v>486</v>
      </c>
    </row>
    <row r="7" s="155" customFormat="1" customHeight="1" spans="1:7">
      <c r="A7" s="170" t="s">
        <v>1054</v>
      </c>
      <c r="B7" s="171" t="s">
        <v>40</v>
      </c>
      <c r="C7" s="172">
        <f>'5-1短期借款'!H28</f>
        <v>0</v>
      </c>
      <c r="D7" s="173">
        <f>'5-1短期借款'!I28</f>
        <v>0</v>
      </c>
      <c r="E7" s="174">
        <f>'5-1短期借款'!K28</f>
        <v>0</v>
      </c>
      <c r="F7" s="174">
        <f t="shared" ref="F7:F18" si="0">E7-D7</f>
        <v>0</v>
      </c>
      <c r="G7" s="175" t="str">
        <f t="shared" ref="G7:G18" si="1">IF(D7=0,"",F7/D7*100)</f>
        <v/>
      </c>
    </row>
    <row r="8" s="155" customFormat="1" customHeight="1" spans="1:7">
      <c r="A8" s="170" t="s">
        <v>1055</v>
      </c>
      <c r="B8" s="176" t="s">
        <v>54</v>
      </c>
      <c r="C8" s="172">
        <f>'5-2交易性金融负债'!E28</f>
        <v>0</v>
      </c>
      <c r="D8" s="173">
        <f>'5-2交易性金融负债'!F28</f>
        <v>0</v>
      </c>
      <c r="E8" s="174">
        <f>'5-2交易性金融负债'!G28</f>
        <v>0</v>
      </c>
      <c r="F8" s="174">
        <f t="shared" si="0"/>
        <v>0</v>
      </c>
      <c r="G8" s="175" t="str">
        <f t="shared" si="1"/>
        <v/>
      </c>
    </row>
    <row r="9" s="155" customFormat="1" customHeight="1" spans="1:7">
      <c r="A9" s="170" t="s">
        <v>1056</v>
      </c>
      <c r="B9" s="176" t="s">
        <v>58</v>
      </c>
      <c r="C9" s="172">
        <f>'5-3应付票据'!F169</f>
        <v>0</v>
      </c>
      <c r="D9" s="173">
        <f>'5-3应付票据'!G169</f>
        <v>0</v>
      </c>
      <c r="E9" s="174">
        <f>'5-3应付票据'!H169</f>
        <v>0</v>
      </c>
      <c r="F9" s="174">
        <f t="shared" si="0"/>
        <v>0</v>
      </c>
      <c r="G9" s="175" t="str">
        <f t="shared" si="1"/>
        <v/>
      </c>
    </row>
    <row r="10" s="155" customFormat="1" customHeight="1" spans="1:7">
      <c r="A10" s="170" t="s">
        <v>964</v>
      </c>
      <c r="B10" s="176" t="s">
        <v>60</v>
      </c>
      <c r="C10" s="172">
        <f>'5-4应付账款'!E22</f>
        <v>0</v>
      </c>
      <c r="D10" s="173">
        <f>'5-4应付账款'!F22</f>
        <v>0</v>
      </c>
      <c r="E10" s="174">
        <f>'5-4应付账款'!G22</f>
        <v>0</v>
      </c>
      <c r="F10" s="174">
        <f t="shared" si="0"/>
        <v>0</v>
      </c>
      <c r="G10" s="175" t="str">
        <f t="shared" si="1"/>
        <v/>
      </c>
    </row>
    <row r="11" s="155" customFormat="1" customHeight="1" spans="1:7">
      <c r="A11" s="170" t="s">
        <v>1057</v>
      </c>
      <c r="B11" s="176" t="s">
        <v>360</v>
      </c>
      <c r="C11" s="172">
        <f>'5-5预收账款'!E17</f>
        <v>0</v>
      </c>
      <c r="D11" s="173">
        <f>'5-5预收账款'!F17</f>
        <v>0</v>
      </c>
      <c r="E11" s="174">
        <f>'5-5预收账款'!G17</f>
        <v>0</v>
      </c>
      <c r="F11" s="174">
        <f t="shared" si="0"/>
        <v>0</v>
      </c>
      <c r="G11" s="175" t="str">
        <f t="shared" si="1"/>
        <v/>
      </c>
    </row>
    <row r="12" s="155" customFormat="1" customHeight="1" spans="1:7">
      <c r="A12" s="170" t="s">
        <v>1058</v>
      </c>
      <c r="B12" s="176" t="s">
        <v>64</v>
      </c>
      <c r="C12" s="172">
        <f>'5-6职工薪酬'!D28</f>
        <v>0</v>
      </c>
      <c r="D12" s="173">
        <f>'5-6职工薪酬'!E28</f>
        <v>0</v>
      </c>
      <c r="E12" s="174">
        <f>'5-6职工薪酬'!F28</f>
        <v>0</v>
      </c>
      <c r="F12" s="174">
        <f t="shared" si="0"/>
        <v>0</v>
      </c>
      <c r="G12" s="175" t="str">
        <f t="shared" si="1"/>
        <v/>
      </c>
    </row>
    <row r="13" s="155" customFormat="1" customHeight="1" spans="1:7">
      <c r="A13" s="170" t="s">
        <v>1059</v>
      </c>
      <c r="B13" s="176" t="s">
        <v>66</v>
      </c>
      <c r="C13" s="172">
        <f>'5-7应交税费'!E28</f>
        <v>0</v>
      </c>
      <c r="D13" s="173">
        <f>'5-7应交税费'!F28</f>
        <v>0</v>
      </c>
      <c r="E13" s="174">
        <f>'5-7应交税费'!G28</f>
        <v>0</v>
      </c>
      <c r="F13" s="174">
        <f t="shared" si="0"/>
        <v>0</v>
      </c>
      <c r="G13" s="175" t="str">
        <f t="shared" si="1"/>
        <v/>
      </c>
    </row>
    <row r="14" s="155" customFormat="1" customHeight="1" spans="1:7">
      <c r="A14" s="170" t="s">
        <v>1060</v>
      </c>
      <c r="B14" s="176" t="s">
        <v>68</v>
      </c>
      <c r="C14" s="172">
        <f>'5-8应付利息'!G28</f>
        <v>0</v>
      </c>
      <c r="D14" s="173">
        <f>'5-8应付利息'!H28</f>
        <v>0</v>
      </c>
      <c r="E14" s="174">
        <f>'5-8应付利息'!I28</f>
        <v>0</v>
      </c>
      <c r="F14" s="174">
        <f t="shared" si="0"/>
        <v>0</v>
      </c>
      <c r="G14" s="175" t="str">
        <f t="shared" si="1"/>
        <v/>
      </c>
    </row>
    <row r="15" s="155" customFormat="1" customHeight="1" spans="1:7">
      <c r="A15" s="170" t="s">
        <v>1061</v>
      </c>
      <c r="B15" s="176" t="s">
        <v>1062</v>
      </c>
      <c r="C15" s="172">
        <f>'5-9应付股利（利润）'!E28</f>
        <v>0</v>
      </c>
      <c r="D15" s="173">
        <f>'5-9应付股利（利润）'!F28</f>
        <v>0</v>
      </c>
      <c r="E15" s="174">
        <f>'5-9应付股利（利润）'!G28</f>
        <v>0</v>
      </c>
      <c r="F15" s="174">
        <f t="shared" si="0"/>
        <v>0</v>
      </c>
      <c r="G15" s="175" t="str">
        <f t="shared" si="1"/>
        <v/>
      </c>
    </row>
    <row r="16" s="155" customFormat="1" customHeight="1" spans="1:7">
      <c r="A16" s="170" t="s">
        <v>1063</v>
      </c>
      <c r="B16" s="176" t="s">
        <v>72</v>
      </c>
      <c r="C16" s="172">
        <f>'5-10其他应付款'!E20</f>
        <v>0</v>
      </c>
      <c r="D16" s="173">
        <f>'5-10其他应付款'!F20</f>
        <v>0</v>
      </c>
      <c r="E16" s="174">
        <f>'5-10其他应付款'!G20</f>
        <v>0</v>
      </c>
      <c r="F16" s="174">
        <f t="shared" si="0"/>
        <v>0</v>
      </c>
      <c r="G16" s="175" t="str">
        <f t="shared" si="1"/>
        <v/>
      </c>
    </row>
    <row r="17" s="155" customFormat="1" customHeight="1" spans="1:7">
      <c r="A17" s="170" t="s">
        <v>1064</v>
      </c>
      <c r="B17" s="176" t="s">
        <v>364</v>
      </c>
      <c r="C17" s="172">
        <f>'5-11一年到期非流动负债'!F28</f>
        <v>0</v>
      </c>
      <c r="D17" s="173">
        <f>'5-11一年到期非流动负债'!G28</f>
        <v>0</v>
      </c>
      <c r="E17" s="174">
        <f>'5-11一年到期非流动负债'!H28</f>
        <v>0</v>
      </c>
      <c r="F17" s="174">
        <f t="shared" si="0"/>
        <v>0</v>
      </c>
      <c r="G17" s="175" t="str">
        <f t="shared" si="1"/>
        <v/>
      </c>
    </row>
    <row r="18" s="155" customFormat="1" customHeight="1" spans="1:7">
      <c r="A18" s="170" t="s">
        <v>1065</v>
      </c>
      <c r="B18" s="176" t="s">
        <v>366</v>
      </c>
      <c r="C18" s="172">
        <f>'5-12其他流动负债'!E28</f>
        <v>0</v>
      </c>
      <c r="D18" s="173">
        <f>'5-12其他流动负债'!F28</f>
        <v>0</v>
      </c>
      <c r="E18" s="174">
        <f>'5-12其他流动负债'!G28</f>
        <v>0</v>
      </c>
      <c r="F18" s="174">
        <f t="shared" si="0"/>
        <v>0</v>
      </c>
      <c r="G18" s="175" t="str">
        <f t="shared" si="1"/>
        <v/>
      </c>
    </row>
    <row r="19" s="155" customFormat="1" customHeight="1" spans="1:7">
      <c r="A19" s="177"/>
      <c r="B19" s="178"/>
      <c r="C19" s="172"/>
      <c r="D19" s="173"/>
      <c r="E19" s="174"/>
      <c r="F19" s="174"/>
      <c r="G19" s="175"/>
    </row>
    <row r="20" s="155" customFormat="1" customHeight="1" spans="1:7">
      <c r="A20" s="177"/>
      <c r="B20" s="178"/>
      <c r="C20" s="172"/>
      <c r="D20" s="173"/>
      <c r="E20" s="174"/>
      <c r="F20" s="174"/>
      <c r="G20" s="175"/>
    </row>
    <row r="21" s="155" customFormat="1" customHeight="1" spans="1:7">
      <c r="A21" s="177"/>
      <c r="B21" s="178"/>
      <c r="C21" s="172"/>
      <c r="D21" s="173"/>
      <c r="E21" s="174"/>
      <c r="F21" s="174"/>
      <c r="G21" s="175"/>
    </row>
    <row r="22" s="155" customFormat="1" customHeight="1" spans="1:7">
      <c r="A22" s="177"/>
      <c r="B22" s="178"/>
      <c r="C22" s="172"/>
      <c r="D22" s="173"/>
      <c r="E22" s="174"/>
      <c r="F22" s="174"/>
      <c r="G22" s="175"/>
    </row>
    <row r="23" s="155" customFormat="1" customHeight="1" spans="1:7">
      <c r="A23" s="177"/>
      <c r="B23" s="178"/>
      <c r="C23" s="172"/>
      <c r="D23" s="173"/>
      <c r="E23" s="174"/>
      <c r="F23" s="174"/>
      <c r="G23" s="175"/>
    </row>
    <row r="24" s="155" customFormat="1" customHeight="1" spans="1:7">
      <c r="A24" s="177"/>
      <c r="B24" s="178"/>
      <c r="C24" s="172"/>
      <c r="D24" s="173"/>
      <c r="E24" s="174"/>
      <c r="F24" s="174"/>
      <c r="G24" s="175"/>
    </row>
    <row r="25" s="155" customFormat="1" customHeight="1" spans="1:7">
      <c r="A25" s="177"/>
      <c r="B25" s="178"/>
      <c r="C25" s="172"/>
      <c r="D25" s="173"/>
      <c r="E25" s="174"/>
      <c r="F25" s="174"/>
      <c r="G25" s="175"/>
    </row>
    <row r="26" s="155" customFormat="1" customHeight="1" spans="1:7">
      <c r="A26" s="170"/>
      <c r="B26" s="179"/>
      <c r="C26" s="172"/>
      <c r="D26" s="173"/>
      <c r="E26" s="174"/>
      <c r="F26" s="174"/>
      <c r="G26" s="175"/>
    </row>
    <row r="27" s="155" customFormat="1" customHeight="1" spans="1:7">
      <c r="A27" s="170"/>
      <c r="B27" s="179"/>
      <c r="C27" s="172"/>
      <c r="D27" s="173"/>
      <c r="E27" s="174"/>
      <c r="F27" s="174"/>
      <c r="G27" s="175"/>
    </row>
    <row r="28" s="155" customFormat="1" customHeight="1" spans="1:7">
      <c r="A28" s="180" t="s">
        <v>368</v>
      </c>
      <c r="B28" s="181"/>
      <c r="C28" s="172">
        <f>SUM(C7:C27)</f>
        <v>0</v>
      </c>
      <c r="D28" s="173">
        <f>SUM(D7:D27)</f>
        <v>0</v>
      </c>
      <c r="E28" s="174">
        <f>SUM(E7:E27)</f>
        <v>0</v>
      </c>
      <c r="F28" s="174">
        <f>SUM(F7:F27)</f>
        <v>0</v>
      </c>
      <c r="G28" s="175" t="str">
        <f>IF(D28=0,"",F28/D28*100)</f>
        <v/>
      </c>
    </row>
    <row r="29" s="155" customFormat="1" customHeight="1" spans="1:5">
      <c r="A29" s="182" t="e">
        <f>#REF!&amp;#REF!</f>
        <v>#REF!</v>
      </c>
      <c r="E29" s="155" t="e">
        <f>"评估人员："&amp;#REF!</f>
        <v>#REF!</v>
      </c>
    </row>
    <row r="30" s="155" customFormat="1" customHeight="1" spans="1:1">
      <c r="A30" s="182" t="e">
        <f>CONCATENATE(#REF!,#REF!,#REF!,#REF!,#REF!,#REF!,#REF!)</f>
        <v>#REF!</v>
      </c>
    </row>
  </sheetData>
  <sheetProtection formatCells="0" formatColumns="0"/>
  <mergeCells count="3">
    <mergeCell ref="A2:G2"/>
    <mergeCell ref="A3:G3"/>
    <mergeCell ref="A28:B28"/>
  </mergeCells>
  <hyperlinks>
    <hyperlink ref="A1" location="索引目录!G6" display="返回索引页"/>
    <hyperlink ref="B9" location="'5-3应付票据'!B1" display="应付票据"/>
    <hyperlink ref="B11" location="'5-5预收账款'!B1" display="预收款项"/>
    <hyperlink ref="B18" location="'5-12其他流动负债'!B1" display="其他流动负债"/>
    <hyperlink ref="B7" location="'5-1短期借款'!B1" display="短期借款"/>
    <hyperlink ref="B1" location="'2-分类汇总'!B39" display="返回"/>
    <hyperlink ref="B8" location="'5-2交易性金融负债'!B1" display="交易性金融负债"/>
    <hyperlink ref="B10" location="'5-4应付账款'!B1" display="应付账款"/>
    <hyperlink ref="B17" location="'5-11一年到期非流动负债'!B1" display="一年内到期的非流动负债"/>
    <hyperlink ref="B16" location="'5-10其他应付款'!B1" display="其他应付款"/>
    <hyperlink ref="B15" location="'5-9应付股利（利润）'!B1" display="应付股利（应付利润）"/>
    <hyperlink ref="B14" location="'5-8应付利息'!B1" display="应付利息"/>
    <hyperlink ref="B13" location="'5-7应交税费'!B1" display="应交税费"/>
    <hyperlink ref="B12" location="'5-6职工薪酬'!B1" display="应付职工薪酬"/>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workbookViewId="0">
      <selection activeCell="C1" sqref="A$1:L$1048576"/>
    </sheetView>
  </sheetViews>
  <sheetFormatPr defaultColWidth="9" defaultRowHeight="15.75" customHeight="1"/>
  <cols>
    <col min="1" max="1" width="5.5" style="21" customWidth="1"/>
    <col min="2" max="2" width="22.25" style="21" customWidth="1"/>
    <col min="3" max="3" width="8.875" style="21" customWidth="1"/>
    <col min="4" max="4" width="9.75" style="21" customWidth="1"/>
    <col min="5" max="6" width="7.25" style="21" customWidth="1"/>
    <col min="7" max="7" width="12" style="21" customWidth="1"/>
    <col min="8" max="8" width="11.75" style="21" hidden="1" customWidth="1" outlineLevel="1"/>
    <col min="9" max="9" width="14.625" style="21" customWidth="1" collapsed="1"/>
    <col min="10" max="10" width="11.875" style="21" customWidth="1"/>
    <col min="11" max="11" width="13.875" style="21" customWidth="1"/>
    <col min="12" max="12" width="10.625" style="21" customWidth="1"/>
    <col min="13" max="16384" width="9" style="21"/>
  </cols>
  <sheetData>
    <row r="1" spans="1:12">
      <c r="A1" s="58" t="s">
        <v>207</v>
      </c>
      <c r="B1" s="80" t="s">
        <v>479</v>
      </c>
      <c r="C1" s="60"/>
      <c r="D1" s="60"/>
      <c r="E1" s="60"/>
      <c r="F1" s="60"/>
      <c r="G1" s="60"/>
      <c r="H1" s="60"/>
      <c r="I1" s="60"/>
      <c r="J1" s="60"/>
      <c r="K1" s="60"/>
      <c r="L1" s="60"/>
    </row>
    <row r="2" s="56" customFormat="1" ht="30" customHeight="1" spans="1:12">
      <c r="A2" s="61" t="s">
        <v>1066</v>
      </c>
      <c r="B2" s="62"/>
      <c r="C2" s="62"/>
      <c r="D2" s="62"/>
      <c r="E2" s="62"/>
      <c r="F2" s="62"/>
      <c r="G2" s="62"/>
      <c r="H2" s="62"/>
      <c r="I2" s="62"/>
      <c r="J2" s="62"/>
      <c r="K2" s="62"/>
      <c r="L2" s="62"/>
    </row>
    <row r="3" ht="14.1" customHeight="1" spans="1:12">
      <c r="A3" s="63" t="e">
        <f>CONCATENATE(#REF!,#REF!,#REF!,#REF!,#REF!,#REF!,#REF!)</f>
        <v>#REF!</v>
      </c>
      <c r="B3" s="63"/>
      <c r="C3" s="63"/>
      <c r="D3" s="63"/>
      <c r="E3" s="63"/>
      <c r="F3" s="63"/>
      <c r="G3" s="63"/>
      <c r="H3" s="63"/>
      <c r="I3" s="64"/>
      <c r="J3" s="64"/>
      <c r="K3" s="64"/>
      <c r="L3" s="64"/>
    </row>
    <row r="4" ht="14.1" customHeight="1" spans="1:12">
      <c r="A4" s="63"/>
      <c r="B4" s="63"/>
      <c r="C4" s="63"/>
      <c r="D4" s="63"/>
      <c r="E4" s="63"/>
      <c r="F4" s="63"/>
      <c r="G4" s="63"/>
      <c r="H4" s="63"/>
      <c r="I4" s="64"/>
      <c r="J4" s="64"/>
      <c r="K4" s="64"/>
      <c r="L4" s="65" t="s">
        <v>1067</v>
      </c>
    </row>
    <row r="5" customHeight="1" spans="1:12">
      <c r="A5" s="66" t="e">
        <f>#REF!&amp;#REF!</f>
        <v>#REF!</v>
      </c>
      <c r="L5" s="67" t="s">
        <v>236</v>
      </c>
    </row>
    <row r="6" s="57" customFormat="1" customHeight="1" spans="1:12">
      <c r="A6" s="68" t="s">
        <v>312</v>
      </c>
      <c r="B6" s="68" t="s">
        <v>1068</v>
      </c>
      <c r="C6" s="68" t="s">
        <v>609</v>
      </c>
      <c r="D6" s="68" t="s">
        <v>751</v>
      </c>
      <c r="E6" s="68" t="s">
        <v>1069</v>
      </c>
      <c r="F6" s="68" t="s">
        <v>552</v>
      </c>
      <c r="G6" s="68" t="s">
        <v>1070</v>
      </c>
      <c r="H6" s="69" t="s">
        <v>483</v>
      </c>
      <c r="I6" s="70" t="s">
        <v>346</v>
      </c>
      <c r="J6" s="68" t="s">
        <v>1071</v>
      </c>
      <c r="K6" s="68" t="s">
        <v>484</v>
      </c>
      <c r="L6" s="68" t="s">
        <v>340</v>
      </c>
    </row>
    <row r="7" customHeight="1" spans="1:12">
      <c r="A7" s="71">
        <v>1</v>
      </c>
      <c r="B7" s="72"/>
      <c r="C7" s="73"/>
      <c r="D7" s="73"/>
      <c r="E7" s="75"/>
      <c r="F7" s="71"/>
      <c r="G7" s="75"/>
      <c r="H7" s="136"/>
      <c r="I7" s="75"/>
      <c r="J7" s="96"/>
      <c r="K7" s="75"/>
      <c r="L7" s="72"/>
    </row>
    <row r="8" customHeight="1" spans="1:12">
      <c r="A8" s="71">
        <v>2</v>
      </c>
      <c r="B8" s="72"/>
      <c r="C8" s="73"/>
      <c r="D8" s="73"/>
      <c r="E8" s="75"/>
      <c r="F8" s="71"/>
      <c r="G8" s="75"/>
      <c r="H8" s="136"/>
      <c r="I8" s="75"/>
      <c r="J8" s="96"/>
      <c r="K8" s="75"/>
      <c r="L8" s="72"/>
    </row>
    <row r="9" customHeight="1" spans="1:12">
      <c r="A9" s="71">
        <v>3</v>
      </c>
      <c r="B9" s="72"/>
      <c r="C9" s="73"/>
      <c r="D9" s="73"/>
      <c r="E9" s="75"/>
      <c r="F9" s="71"/>
      <c r="G9" s="75"/>
      <c r="H9" s="136"/>
      <c r="I9" s="75"/>
      <c r="J9" s="96"/>
      <c r="K9" s="75"/>
      <c r="L9" s="72"/>
    </row>
    <row r="10" customHeight="1" spans="1:12">
      <c r="A10" s="71"/>
      <c r="B10" s="72"/>
      <c r="C10" s="73"/>
      <c r="D10" s="73"/>
      <c r="E10" s="75"/>
      <c r="F10" s="71"/>
      <c r="G10" s="75"/>
      <c r="H10" s="74"/>
      <c r="I10" s="76"/>
      <c r="J10" s="96"/>
      <c r="K10" s="75"/>
      <c r="L10" s="72"/>
    </row>
    <row r="11" customHeight="1" spans="1:12">
      <c r="A11" s="71"/>
      <c r="B11" s="72"/>
      <c r="C11" s="73"/>
      <c r="D11" s="73"/>
      <c r="E11" s="75"/>
      <c r="F11" s="71"/>
      <c r="G11" s="75"/>
      <c r="H11" s="74"/>
      <c r="I11" s="76"/>
      <c r="J11" s="96"/>
      <c r="K11" s="75"/>
      <c r="L11" s="72"/>
    </row>
    <row r="12" customHeight="1" spans="1:12">
      <c r="A12" s="71"/>
      <c r="B12" s="72"/>
      <c r="C12" s="73"/>
      <c r="D12" s="73"/>
      <c r="E12" s="75"/>
      <c r="F12" s="71"/>
      <c r="G12" s="75"/>
      <c r="H12" s="74"/>
      <c r="I12" s="76"/>
      <c r="J12" s="96"/>
      <c r="K12" s="75"/>
      <c r="L12" s="72"/>
    </row>
    <row r="13" customHeight="1" spans="1:12">
      <c r="A13" s="71"/>
      <c r="B13" s="72"/>
      <c r="C13" s="73"/>
      <c r="D13" s="73"/>
      <c r="E13" s="75"/>
      <c r="F13" s="71"/>
      <c r="G13" s="75"/>
      <c r="H13" s="74"/>
      <c r="I13" s="76"/>
      <c r="J13" s="96"/>
      <c r="K13" s="75"/>
      <c r="L13" s="72"/>
    </row>
    <row r="14" customHeight="1" spans="1:12">
      <c r="A14" s="71"/>
      <c r="B14" s="72"/>
      <c r="C14" s="73"/>
      <c r="D14" s="73"/>
      <c r="E14" s="75"/>
      <c r="F14" s="71"/>
      <c r="G14" s="75"/>
      <c r="H14" s="74"/>
      <c r="I14" s="76"/>
      <c r="J14" s="96"/>
      <c r="K14" s="75"/>
      <c r="L14" s="72"/>
    </row>
    <row r="15" customHeight="1" spans="1:12">
      <c r="A15" s="71"/>
      <c r="B15" s="72"/>
      <c r="C15" s="73"/>
      <c r="D15" s="73"/>
      <c r="E15" s="75"/>
      <c r="F15" s="71"/>
      <c r="G15" s="75"/>
      <c r="H15" s="74"/>
      <c r="I15" s="76"/>
      <c r="J15" s="96"/>
      <c r="K15" s="75"/>
      <c r="L15" s="72"/>
    </row>
    <row r="16" customHeight="1" spans="1:12">
      <c r="A16" s="71"/>
      <c r="B16" s="72"/>
      <c r="C16" s="73"/>
      <c r="D16" s="73"/>
      <c r="E16" s="75"/>
      <c r="F16" s="71"/>
      <c r="G16" s="75"/>
      <c r="H16" s="74"/>
      <c r="I16" s="76"/>
      <c r="J16" s="96"/>
      <c r="K16" s="75"/>
      <c r="L16" s="72"/>
    </row>
    <row r="17" customHeight="1" spans="1:12">
      <c r="A17" s="71"/>
      <c r="B17" s="72"/>
      <c r="C17" s="73"/>
      <c r="D17" s="73"/>
      <c r="E17" s="75"/>
      <c r="F17" s="71"/>
      <c r="G17" s="75"/>
      <c r="H17" s="74"/>
      <c r="I17" s="76"/>
      <c r="J17" s="96"/>
      <c r="K17" s="75"/>
      <c r="L17" s="72"/>
    </row>
    <row r="18" customHeight="1" spans="1:12">
      <c r="A18" s="71"/>
      <c r="B18" s="72"/>
      <c r="C18" s="73"/>
      <c r="D18" s="73"/>
      <c r="E18" s="75"/>
      <c r="F18" s="71"/>
      <c r="G18" s="75"/>
      <c r="H18" s="74"/>
      <c r="I18" s="76"/>
      <c r="J18" s="96"/>
      <c r="K18" s="75"/>
      <c r="L18" s="72"/>
    </row>
    <row r="19" customHeight="1" spans="1:12">
      <c r="A19" s="71"/>
      <c r="B19" s="72"/>
      <c r="C19" s="73"/>
      <c r="D19" s="73"/>
      <c r="E19" s="75"/>
      <c r="F19" s="71"/>
      <c r="G19" s="75"/>
      <c r="H19" s="74"/>
      <c r="I19" s="76"/>
      <c r="J19" s="96"/>
      <c r="K19" s="75"/>
      <c r="L19" s="72"/>
    </row>
    <row r="20" customHeight="1" spans="1:12">
      <c r="A20" s="71"/>
      <c r="B20" s="72"/>
      <c r="C20" s="73"/>
      <c r="D20" s="73"/>
      <c r="E20" s="75"/>
      <c r="F20" s="71"/>
      <c r="G20" s="75"/>
      <c r="H20" s="74"/>
      <c r="I20" s="76"/>
      <c r="J20" s="96"/>
      <c r="K20" s="75"/>
      <c r="L20" s="72"/>
    </row>
    <row r="21" customHeight="1" spans="1:12">
      <c r="A21" s="71"/>
      <c r="B21" s="72"/>
      <c r="C21" s="73"/>
      <c r="D21" s="73"/>
      <c r="E21" s="75"/>
      <c r="F21" s="71"/>
      <c r="G21" s="75"/>
      <c r="H21" s="74"/>
      <c r="I21" s="76"/>
      <c r="J21" s="96"/>
      <c r="K21" s="75"/>
      <c r="L21" s="72"/>
    </row>
    <row r="22" customHeight="1" spans="1:12">
      <c r="A22" s="71"/>
      <c r="B22" s="72"/>
      <c r="C22" s="73"/>
      <c r="D22" s="73"/>
      <c r="E22" s="75"/>
      <c r="F22" s="71"/>
      <c r="G22" s="75"/>
      <c r="H22" s="74"/>
      <c r="I22" s="76"/>
      <c r="J22" s="96"/>
      <c r="K22" s="75"/>
      <c r="L22" s="72"/>
    </row>
    <row r="23" customHeight="1" spans="1:12">
      <c r="A23" s="71"/>
      <c r="B23" s="72"/>
      <c r="C23" s="73"/>
      <c r="D23" s="73"/>
      <c r="E23" s="75"/>
      <c r="F23" s="71"/>
      <c r="G23" s="75"/>
      <c r="H23" s="74"/>
      <c r="I23" s="76"/>
      <c r="J23" s="96"/>
      <c r="K23" s="75"/>
      <c r="L23" s="72"/>
    </row>
    <row r="24" customHeight="1" spans="1:12">
      <c r="A24" s="71"/>
      <c r="B24" s="72"/>
      <c r="C24" s="73"/>
      <c r="D24" s="73"/>
      <c r="E24" s="75"/>
      <c r="F24" s="71"/>
      <c r="G24" s="75"/>
      <c r="H24" s="74"/>
      <c r="I24" s="76"/>
      <c r="J24" s="96"/>
      <c r="K24" s="75"/>
      <c r="L24" s="72"/>
    </row>
    <row r="25" customHeight="1" spans="1:12">
      <c r="A25" s="71"/>
      <c r="B25" s="72"/>
      <c r="C25" s="73"/>
      <c r="D25" s="73"/>
      <c r="E25" s="75"/>
      <c r="F25" s="71"/>
      <c r="G25" s="75"/>
      <c r="H25" s="74"/>
      <c r="I25" s="76"/>
      <c r="J25" s="96"/>
      <c r="K25" s="75"/>
      <c r="L25" s="72"/>
    </row>
    <row r="26" customHeight="1" spans="1:12">
      <c r="A26" s="71"/>
      <c r="B26" s="72"/>
      <c r="C26" s="73"/>
      <c r="D26" s="73"/>
      <c r="E26" s="75"/>
      <c r="F26" s="71"/>
      <c r="G26" s="75"/>
      <c r="H26" s="74"/>
      <c r="I26" s="76"/>
      <c r="J26" s="96"/>
      <c r="K26" s="75"/>
      <c r="L26" s="72"/>
    </row>
    <row r="27" customHeight="1" spans="1:12">
      <c r="A27" s="71"/>
      <c r="B27" s="72"/>
      <c r="C27" s="73"/>
      <c r="D27" s="73"/>
      <c r="E27" s="75"/>
      <c r="F27" s="71"/>
      <c r="G27" s="75"/>
      <c r="H27" s="74"/>
      <c r="I27" s="76"/>
      <c r="J27" s="96"/>
      <c r="K27" s="75"/>
      <c r="L27" s="72"/>
    </row>
    <row r="28" customHeight="1" spans="1:12">
      <c r="A28" s="77" t="s">
        <v>1072</v>
      </c>
      <c r="B28" s="88"/>
      <c r="C28" s="73"/>
      <c r="D28" s="73"/>
      <c r="E28" s="75"/>
      <c r="F28" s="71"/>
      <c r="G28" s="75"/>
      <c r="H28" s="74">
        <f>SUM(H7:H27)</f>
        <v>0</v>
      </c>
      <c r="I28" s="76">
        <f>SUM(I7:I27)</f>
        <v>0</v>
      </c>
      <c r="J28" s="96"/>
      <c r="K28" s="75">
        <f>SUM(K7:K27)</f>
        <v>0</v>
      </c>
      <c r="L28" s="72"/>
    </row>
    <row r="29" customHeight="1" spans="1:9">
      <c r="A29" s="79" t="e">
        <f>#REF!&amp;#REF!</f>
        <v>#REF!</v>
      </c>
      <c r="I29" s="66" t="e">
        <f>"评估人员："&amp;#REF!</f>
        <v>#REF!</v>
      </c>
    </row>
    <row r="30" customHeight="1" spans="1:1">
      <c r="A30" s="79" t="e">
        <f>CONCATENATE(#REF!,#REF!,#REF!,#REF!,#REF!,#REF!,#REF!)</f>
        <v>#REF!</v>
      </c>
    </row>
  </sheetData>
  <mergeCells count="3">
    <mergeCell ref="A2:L2"/>
    <mergeCell ref="A3:L3"/>
    <mergeCell ref="A28:B28"/>
  </mergeCells>
  <hyperlinks>
    <hyperlink ref="A1" location="索引目录!I6" display="返回索引页"/>
    <hyperlink ref="B1" location="'5流动负债汇总'!B6"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workbookViewId="0">
      <selection activeCell="C1" sqref="A$1:H$1048576"/>
    </sheetView>
  </sheetViews>
  <sheetFormatPr defaultColWidth="9" defaultRowHeight="15.75" customHeight="1" outlineLevelCol="7"/>
  <cols>
    <col min="1" max="1" width="6" style="21" customWidth="1"/>
    <col min="2" max="2" width="29.375" style="21" customWidth="1"/>
    <col min="3" max="3" width="12.5" style="21" customWidth="1"/>
    <col min="4" max="4" width="19.5" style="21" customWidth="1"/>
    <col min="5" max="5" width="16.5" style="21" hidden="1" customWidth="1" outlineLevel="1"/>
    <col min="6" max="6" width="18.25" style="21" customWidth="1" collapsed="1"/>
    <col min="7" max="7" width="18" style="21" customWidth="1"/>
    <col min="8" max="8" width="15.5" style="21" customWidth="1"/>
    <col min="9" max="16384" width="9" style="21"/>
  </cols>
  <sheetData>
    <row r="1" spans="1:8">
      <c r="A1" s="58" t="s">
        <v>207</v>
      </c>
      <c r="B1" s="59" t="s">
        <v>479</v>
      </c>
      <c r="C1" s="60"/>
      <c r="D1" s="60"/>
      <c r="E1" s="60"/>
      <c r="F1" s="60"/>
      <c r="G1" s="60"/>
      <c r="H1" s="60"/>
    </row>
    <row r="2" s="56" customFormat="1" ht="30" customHeight="1" spans="1:8">
      <c r="A2" s="61" t="s">
        <v>1073</v>
      </c>
      <c r="B2" s="62"/>
      <c r="C2" s="62"/>
      <c r="D2" s="62"/>
      <c r="E2" s="62"/>
      <c r="F2" s="62"/>
      <c r="G2" s="62"/>
      <c r="H2" s="62"/>
    </row>
    <row r="3" ht="14.1" customHeight="1" spans="1:8">
      <c r="A3" s="63" t="e">
        <f>CONCATENATE(#REF!,#REF!,#REF!,#REF!,#REF!,#REF!,#REF!)</f>
        <v>#REF!</v>
      </c>
      <c r="B3" s="63"/>
      <c r="C3" s="63"/>
      <c r="D3" s="63"/>
      <c r="E3" s="63"/>
      <c r="F3" s="63"/>
      <c r="G3" s="63"/>
      <c r="H3" s="64"/>
    </row>
    <row r="4" ht="14.1" customHeight="1" spans="1:8">
      <c r="A4" s="63"/>
      <c r="B4" s="63"/>
      <c r="C4" s="63"/>
      <c r="D4" s="63"/>
      <c r="E4" s="63"/>
      <c r="F4" s="63"/>
      <c r="G4" s="63"/>
      <c r="H4" s="65" t="s">
        <v>1074</v>
      </c>
    </row>
    <row r="5" customHeight="1" spans="1:8">
      <c r="A5" s="66" t="e">
        <f>#REF!&amp;#REF!</f>
        <v>#REF!</v>
      </c>
      <c r="H5" s="67" t="s">
        <v>236</v>
      </c>
    </row>
    <row r="6" s="57" customFormat="1" customHeight="1" spans="1:8">
      <c r="A6" s="68" t="s">
        <v>312</v>
      </c>
      <c r="B6" s="68" t="s">
        <v>599</v>
      </c>
      <c r="C6" s="68" t="s">
        <v>609</v>
      </c>
      <c r="D6" s="68" t="s">
        <v>608</v>
      </c>
      <c r="E6" s="69" t="s">
        <v>483</v>
      </c>
      <c r="F6" s="70" t="s">
        <v>346</v>
      </c>
      <c r="G6" s="68" t="s">
        <v>484</v>
      </c>
      <c r="H6" s="68" t="s">
        <v>340</v>
      </c>
    </row>
    <row r="7" customHeight="1" spans="1:8">
      <c r="A7" s="71"/>
      <c r="B7" s="72"/>
      <c r="C7" s="73"/>
      <c r="D7" s="71"/>
      <c r="E7" s="74"/>
      <c r="F7" s="75"/>
      <c r="G7" s="75"/>
      <c r="H7" s="35"/>
    </row>
    <row r="8" customHeight="1" spans="1:8">
      <c r="A8" s="71"/>
      <c r="B8" s="72"/>
      <c r="C8" s="73"/>
      <c r="D8" s="71"/>
      <c r="E8" s="74"/>
      <c r="F8" s="75"/>
      <c r="G8" s="75"/>
      <c r="H8" s="35"/>
    </row>
    <row r="9" customHeight="1" spans="1:8">
      <c r="A9" s="71"/>
      <c r="B9" s="72"/>
      <c r="C9" s="73"/>
      <c r="D9" s="71"/>
      <c r="E9" s="74"/>
      <c r="F9" s="75"/>
      <c r="G9" s="75"/>
      <c r="H9" s="35"/>
    </row>
    <row r="10" customHeight="1" spans="1:8">
      <c r="A10" s="71"/>
      <c r="B10" s="72"/>
      <c r="C10" s="73"/>
      <c r="D10" s="71"/>
      <c r="E10" s="74"/>
      <c r="F10" s="76"/>
      <c r="G10" s="75"/>
      <c r="H10" s="35"/>
    </row>
    <row r="11" customHeight="1" spans="1:8">
      <c r="A11" s="71"/>
      <c r="B11" s="72"/>
      <c r="C11" s="73"/>
      <c r="D11" s="71"/>
      <c r="E11" s="74"/>
      <c r="F11" s="76"/>
      <c r="G11" s="75"/>
      <c r="H11" s="35"/>
    </row>
    <row r="12" customHeight="1" spans="1:8">
      <c r="A12" s="71"/>
      <c r="B12" s="72"/>
      <c r="C12" s="73"/>
      <c r="D12" s="71"/>
      <c r="E12" s="74"/>
      <c r="F12" s="76"/>
      <c r="G12" s="75"/>
      <c r="H12" s="35"/>
    </row>
    <row r="13" customHeight="1" spans="1:8">
      <c r="A13" s="71"/>
      <c r="B13" s="72"/>
      <c r="C13" s="73"/>
      <c r="D13" s="71"/>
      <c r="E13" s="74"/>
      <c r="F13" s="76"/>
      <c r="G13" s="75"/>
      <c r="H13" s="35"/>
    </row>
    <row r="14" customHeight="1" spans="1:8">
      <c r="A14" s="71"/>
      <c r="B14" s="72"/>
      <c r="C14" s="73"/>
      <c r="D14" s="71"/>
      <c r="E14" s="74"/>
      <c r="F14" s="76"/>
      <c r="G14" s="75"/>
      <c r="H14" s="35"/>
    </row>
    <row r="15" customHeight="1" spans="1:8">
      <c r="A15" s="71"/>
      <c r="B15" s="72"/>
      <c r="C15" s="73"/>
      <c r="D15" s="71"/>
      <c r="E15" s="74"/>
      <c r="F15" s="76"/>
      <c r="G15" s="75"/>
      <c r="H15" s="35"/>
    </row>
    <row r="16" customHeight="1" spans="1:8">
      <c r="A16" s="71"/>
      <c r="B16" s="72"/>
      <c r="C16" s="73"/>
      <c r="D16" s="71"/>
      <c r="E16" s="74"/>
      <c r="F16" s="76"/>
      <c r="G16" s="75"/>
      <c r="H16" s="35"/>
    </row>
    <row r="17" customHeight="1" spans="1:8">
      <c r="A17" s="71"/>
      <c r="B17" s="72"/>
      <c r="C17" s="73"/>
      <c r="D17" s="71"/>
      <c r="E17" s="74"/>
      <c r="F17" s="76"/>
      <c r="G17" s="75"/>
      <c r="H17" s="35"/>
    </row>
    <row r="18" customHeight="1" spans="1:8">
      <c r="A18" s="71"/>
      <c r="B18" s="72"/>
      <c r="C18" s="73"/>
      <c r="D18" s="71"/>
      <c r="E18" s="74"/>
      <c r="F18" s="76"/>
      <c r="G18" s="75"/>
      <c r="H18" s="35"/>
    </row>
    <row r="19" customHeight="1" spans="1:8">
      <c r="A19" s="71"/>
      <c r="B19" s="72"/>
      <c r="C19" s="73"/>
      <c r="D19" s="71"/>
      <c r="E19" s="74"/>
      <c r="F19" s="76"/>
      <c r="G19" s="75"/>
      <c r="H19" s="35"/>
    </row>
    <row r="20" customHeight="1" spans="1:8">
      <c r="A20" s="71"/>
      <c r="B20" s="72"/>
      <c r="C20" s="73"/>
      <c r="D20" s="71"/>
      <c r="E20" s="74"/>
      <c r="F20" s="76"/>
      <c r="G20" s="75"/>
      <c r="H20" s="35"/>
    </row>
    <row r="21" customHeight="1" spans="1:8">
      <c r="A21" s="71"/>
      <c r="B21" s="72"/>
      <c r="C21" s="73"/>
      <c r="D21" s="71"/>
      <c r="E21" s="74"/>
      <c r="F21" s="76"/>
      <c r="G21" s="75"/>
      <c r="H21" s="35"/>
    </row>
    <row r="22" customHeight="1" spans="1:8">
      <c r="A22" s="71"/>
      <c r="B22" s="72"/>
      <c r="C22" s="73"/>
      <c r="D22" s="71"/>
      <c r="E22" s="74"/>
      <c r="F22" s="76"/>
      <c r="G22" s="75"/>
      <c r="H22" s="35"/>
    </row>
    <row r="23" customHeight="1" spans="1:8">
      <c r="A23" s="71"/>
      <c r="B23" s="72"/>
      <c r="C23" s="73"/>
      <c r="D23" s="71"/>
      <c r="E23" s="74"/>
      <c r="F23" s="76"/>
      <c r="G23" s="75"/>
      <c r="H23" s="35"/>
    </row>
    <row r="24" customHeight="1" spans="1:8">
      <c r="A24" s="71"/>
      <c r="B24" s="72"/>
      <c r="C24" s="73"/>
      <c r="D24" s="71"/>
      <c r="E24" s="74"/>
      <c r="F24" s="76"/>
      <c r="G24" s="75"/>
      <c r="H24" s="35"/>
    </row>
    <row r="25" customHeight="1" spans="1:8">
      <c r="A25" s="71"/>
      <c r="B25" s="72"/>
      <c r="C25" s="73"/>
      <c r="D25" s="71"/>
      <c r="E25" s="74"/>
      <c r="F25" s="76"/>
      <c r="G25" s="75"/>
      <c r="H25" s="35"/>
    </row>
    <row r="26" customHeight="1" spans="1:8">
      <c r="A26" s="71"/>
      <c r="B26" s="72"/>
      <c r="C26" s="73"/>
      <c r="D26" s="71"/>
      <c r="E26" s="74"/>
      <c r="F26" s="76"/>
      <c r="G26" s="75"/>
      <c r="H26" s="35"/>
    </row>
    <row r="27" customHeight="1" spans="1:8">
      <c r="A27" s="71"/>
      <c r="B27" s="72"/>
      <c r="C27" s="73"/>
      <c r="D27" s="71"/>
      <c r="E27" s="74"/>
      <c r="F27" s="76"/>
      <c r="G27" s="75"/>
      <c r="H27" s="35"/>
    </row>
    <row r="28" customHeight="1" spans="1:8">
      <c r="A28" s="77" t="s">
        <v>1075</v>
      </c>
      <c r="B28" s="88"/>
      <c r="C28" s="73"/>
      <c r="D28" s="71"/>
      <c r="E28" s="74">
        <f>SUM(E7:E27)</f>
        <v>0</v>
      </c>
      <c r="F28" s="76">
        <f>SUM(F7:F27)</f>
        <v>0</v>
      </c>
      <c r="G28" s="75">
        <f>SUM(G7:G27)</f>
        <v>0</v>
      </c>
      <c r="H28" s="35"/>
    </row>
    <row r="29" customHeight="1" spans="1:6">
      <c r="A29" s="79" t="e">
        <f>#REF!&amp;#REF!</f>
        <v>#REF!</v>
      </c>
      <c r="F29" s="66" t="e">
        <f>"评估人员："&amp;#REF!</f>
        <v>#REF!</v>
      </c>
    </row>
    <row r="30" customHeight="1" spans="1:1">
      <c r="A30" s="79" t="e">
        <f>CONCATENATE(#REF!,#REF!,#REF!,#REF!,#REF!,#REF!,#REF!)</f>
        <v>#REF!</v>
      </c>
    </row>
  </sheetData>
  <mergeCells count="3">
    <mergeCell ref="A2:H2"/>
    <mergeCell ref="A3:H3"/>
    <mergeCell ref="A28:B28"/>
  </mergeCells>
  <hyperlinks>
    <hyperlink ref="A1" location="索引目录!I7" display="返回索引页"/>
    <hyperlink ref="B1" location="'5流动负债汇总'!B7" display="返回"/>
  </hyperlinks>
  <printOptions horizontalCentered="1"/>
  <pageMargins left="0.748031496062992" right="0.748031496062992" top="0.905511811023622" bottom="0.826771653543307" header="1.22047244094488" footer="0.511811023622047"/>
  <pageSetup paperSize="9" scale="90"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I171"/>
  <sheetViews>
    <sheetView workbookViewId="0">
      <selection activeCell="C1" sqref="A$1:I$1048576"/>
    </sheetView>
  </sheetViews>
  <sheetFormatPr defaultColWidth="9" defaultRowHeight="15.75" customHeight="1"/>
  <cols>
    <col min="1" max="1" width="6.375" style="21" customWidth="1"/>
    <col min="2" max="2" width="28.375" style="21" customWidth="1"/>
    <col min="3" max="3" width="13.375" style="21" customWidth="1"/>
    <col min="4" max="4" width="13.125" style="21" customWidth="1"/>
    <col min="5" max="5" width="9.75" style="21" customWidth="1"/>
    <col min="6" max="6" width="16" style="21" hidden="1" customWidth="1" outlineLevel="1"/>
    <col min="7" max="7" width="16.375" style="21" customWidth="1" collapsed="1"/>
    <col min="8" max="8" width="16.625" style="21" customWidth="1"/>
    <col min="9" max="9" width="16.375" style="21" customWidth="1"/>
    <col min="10" max="16384" width="9" style="21"/>
  </cols>
  <sheetData>
    <row r="1" spans="1:9">
      <c r="A1" s="58" t="s">
        <v>207</v>
      </c>
      <c r="B1" s="59" t="s">
        <v>479</v>
      </c>
      <c r="C1" s="60"/>
      <c r="D1" s="60"/>
      <c r="E1" s="60"/>
      <c r="F1" s="60"/>
      <c r="G1" s="60"/>
      <c r="H1" s="60"/>
      <c r="I1" s="60"/>
    </row>
    <row r="2" s="56" customFormat="1" ht="30" customHeight="1" spans="1:9">
      <c r="A2" s="61" t="s">
        <v>1076</v>
      </c>
      <c r="B2" s="62"/>
      <c r="C2" s="62"/>
      <c r="D2" s="62"/>
      <c r="E2" s="62"/>
      <c r="F2" s="62"/>
      <c r="G2" s="62"/>
      <c r="H2" s="62"/>
      <c r="I2" s="62"/>
    </row>
    <row r="3" ht="14.1" customHeight="1" spans="1:9">
      <c r="A3" s="63" t="e">
        <f>CONCATENATE(#REF!,#REF!,#REF!,#REF!,#REF!,#REF!,#REF!)</f>
        <v>#REF!</v>
      </c>
      <c r="B3" s="63"/>
      <c r="C3" s="63"/>
      <c r="D3" s="63"/>
      <c r="E3" s="63"/>
      <c r="F3" s="63"/>
      <c r="G3" s="63"/>
      <c r="H3" s="64"/>
      <c r="I3" s="64"/>
    </row>
    <row r="4" ht="14.1" customHeight="1" spans="1:9">
      <c r="A4" s="63"/>
      <c r="B4" s="63"/>
      <c r="C4" s="63"/>
      <c r="D4" s="63"/>
      <c r="E4" s="63"/>
      <c r="F4" s="63"/>
      <c r="G4" s="63"/>
      <c r="H4" s="64"/>
      <c r="I4" s="65" t="s">
        <v>1077</v>
      </c>
    </row>
    <row r="5" customHeight="1" spans="1:9">
      <c r="A5" s="66" t="e">
        <f>#REF!&amp;#REF!</f>
        <v>#REF!</v>
      </c>
      <c r="I5" s="67" t="s">
        <v>236</v>
      </c>
    </row>
    <row r="6" s="57" customFormat="1" customHeight="1" spans="1:9">
      <c r="A6" s="68" t="s">
        <v>312</v>
      </c>
      <c r="B6" s="68" t="s">
        <v>599</v>
      </c>
      <c r="C6" s="68" t="s">
        <v>609</v>
      </c>
      <c r="D6" s="68" t="s">
        <v>751</v>
      </c>
      <c r="E6" s="68" t="s">
        <v>588</v>
      </c>
      <c r="F6" s="69" t="s">
        <v>483</v>
      </c>
      <c r="G6" s="70" t="s">
        <v>346</v>
      </c>
      <c r="H6" s="68" t="s">
        <v>484</v>
      </c>
      <c r="I6" s="68" t="s">
        <v>340</v>
      </c>
    </row>
    <row r="7" customHeight="1" spans="1:9">
      <c r="A7" s="71">
        <v>1</v>
      </c>
      <c r="B7" s="134"/>
      <c r="C7" s="151"/>
      <c r="D7" s="151"/>
      <c r="E7" s="68"/>
      <c r="F7" s="136"/>
      <c r="G7" s="75"/>
      <c r="H7" s="75"/>
      <c r="I7" s="35"/>
    </row>
    <row r="8" customHeight="1" spans="1:9">
      <c r="A8" s="71">
        <v>2</v>
      </c>
      <c r="B8" s="142"/>
      <c r="C8" s="152"/>
      <c r="D8" s="152"/>
      <c r="E8" s="68"/>
      <c r="F8" s="136"/>
      <c r="G8" s="75"/>
      <c r="H8" s="75"/>
      <c r="I8" s="35"/>
    </row>
    <row r="9" customHeight="1" spans="1:9">
      <c r="A9" s="71">
        <v>3</v>
      </c>
      <c r="B9" s="142"/>
      <c r="C9" s="152"/>
      <c r="D9" s="152"/>
      <c r="E9" s="68"/>
      <c r="F9" s="136"/>
      <c r="G9" s="75"/>
      <c r="H9" s="75"/>
      <c r="I9" s="35"/>
    </row>
    <row r="10" customHeight="1" spans="1:9">
      <c r="A10" s="71">
        <v>4</v>
      </c>
      <c r="B10" s="153"/>
      <c r="C10" s="152"/>
      <c r="D10" s="152"/>
      <c r="E10" s="68"/>
      <c r="F10" s="136"/>
      <c r="G10" s="75"/>
      <c r="H10" s="75"/>
      <c r="I10" s="35"/>
    </row>
    <row r="11" customHeight="1" spans="1:9">
      <c r="A11" s="71">
        <v>5</v>
      </c>
      <c r="B11" s="142"/>
      <c r="C11" s="152"/>
      <c r="D11" s="152"/>
      <c r="E11" s="68"/>
      <c r="F11" s="136"/>
      <c r="G11" s="75"/>
      <c r="H11" s="75"/>
      <c r="I11" s="35"/>
    </row>
    <row r="12" customHeight="1" spans="1:9">
      <c r="A12" s="71">
        <v>6</v>
      </c>
      <c r="B12" s="134"/>
      <c r="C12" s="151"/>
      <c r="D12" s="151"/>
      <c r="E12" s="68"/>
      <c r="F12" s="136"/>
      <c r="G12" s="75"/>
      <c r="H12" s="75"/>
      <c r="I12" s="35"/>
    </row>
    <row r="13" customHeight="1" spans="1:9">
      <c r="A13" s="71">
        <v>7</v>
      </c>
      <c r="B13" s="134"/>
      <c r="C13" s="151"/>
      <c r="D13" s="151"/>
      <c r="E13" s="68"/>
      <c r="F13" s="136"/>
      <c r="G13" s="75"/>
      <c r="H13" s="75"/>
      <c r="I13" s="35"/>
    </row>
    <row r="14" customHeight="1" spans="1:9">
      <c r="A14" s="71">
        <v>8</v>
      </c>
      <c r="B14" s="142"/>
      <c r="C14" s="152"/>
      <c r="D14" s="152"/>
      <c r="E14" s="68"/>
      <c r="F14" s="136"/>
      <c r="G14" s="75"/>
      <c r="H14" s="75"/>
      <c r="I14" s="35"/>
    </row>
    <row r="15" customHeight="1" spans="1:9">
      <c r="A15" s="71">
        <v>9</v>
      </c>
      <c r="B15" s="153"/>
      <c r="C15" s="152"/>
      <c r="D15" s="152"/>
      <c r="E15" s="68"/>
      <c r="F15" s="136"/>
      <c r="G15" s="75"/>
      <c r="H15" s="75"/>
      <c r="I15" s="35"/>
    </row>
    <row r="16" customHeight="1" spans="1:9">
      <c r="A16" s="71">
        <v>10</v>
      </c>
      <c r="B16" s="142"/>
      <c r="C16" s="152"/>
      <c r="D16" s="152"/>
      <c r="E16" s="68"/>
      <c r="F16" s="136"/>
      <c r="G16" s="75"/>
      <c r="H16" s="75"/>
      <c r="I16" s="35"/>
    </row>
    <row r="17" customHeight="1" spans="1:9">
      <c r="A17" s="71">
        <v>11</v>
      </c>
      <c r="B17" s="142"/>
      <c r="C17" s="152"/>
      <c r="D17" s="152"/>
      <c r="E17" s="68"/>
      <c r="F17" s="136"/>
      <c r="G17" s="75"/>
      <c r="H17" s="75"/>
      <c r="I17" s="35"/>
    </row>
    <row r="18" customHeight="1" spans="1:9">
      <c r="A18" s="71">
        <v>12</v>
      </c>
      <c r="B18" s="142"/>
      <c r="C18" s="152"/>
      <c r="D18" s="152"/>
      <c r="E18" s="68"/>
      <c r="F18" s="136"/>
      <c r="G18" s="75"/>
      <c r="H18" s="75"/>
      <c r="I18" s="35"/>
    </row>
    <row r="19" customHeight="1" spans="1:9">
      <c r="A19" s="71">
        <v>13</v>
      </c>
      <c r="B19" s="142"/>
      <c r="C19" s="152"/>
      <c r="D19" s="152"/>
      <c r="E19" s="68"/>
      <c r="F19" s="136"/>
      <c r="G19" s="75"/>
      <c r="H19" s="75"/>
      <c r="I19" s="35"/>
    </row>
    <row r="20" customHeight="1" spans="1:9">
      <c r="A20" s="71">
        <v>14</v>
      </c>
      <c r="B20" s="153"/>
      <c r="C20" s="152"/>
      <c r="D20" s="152"/>
      <c r="E20" s="68"/>
      <c r="F20" s="136"/>
      <c r="G20" s="75"/>
      <c r="H20" s="75"/>
      <c r="I20" s="35"/>
    </row>
    <row r="21" customHeight="1" spans="1:9">
      <c r="A21" s="71">
        <v>15</v>
      </c>
      <c r="B21" s="153"/>
      <c r="C21" s="152"/>
      <c r="D21" s="152"/>
      <c r="E21" s="68"/>
      <c r="F21" s="136"/>
      <c r="G21" s="75"/>
      <c r="H21" s="75"/>
      <c r="I21" s="35"/>
    </row>
    <row r="22" customHeight="1" spans="1:9">
      <c r="A22" s="71">
        <v>16</v>
      </c>
      <c r="B22" s="142"/>
      <c r="C22" s="152"/>
      <c r="D22" s="152"/>
      <c r="E22" s="68"/>
      <c r="F22" s="136"/>
      <c r="G22" s="75"/>
      <c r="H22" s="75"/>
      <c r="I22" s="35"/>
    </row>
    <row r="23" customHeight="1" spans="1:9">
      <c r="A23" s="71">
        <v>17</v>
      </c>
      <c r="B23" s="153"/>
      <c r="C23" s="152"/>
      <c r="D23" s="152"/>
      <c r="E23" s="68"/>
      <c r="F23" s="136"/>
      <c r="G23" s="75"/>
      <c r="H23" s="75"/>
      <c r="I23" s="35"/>
    </row>
    <row r="24" customHeight="1" spans="1:9">
      <c r="A24" s="71">
        <v>18</v>
      </c>
      <c r="B24" s="142"/>
      <c r="C24" s="152"/>
      <c r="D24" s="152"/>
      <c r="E24" s="68"/>
      <c r="F24" s="136"/>
      <c r="G24" s="75"/>
      <c r="H24" s="75"/>
      <c r="I24" s="35"/>
    </row>
    <row r="25" customHeight="1" spans="1:9">
      <c r="A25" s="71">
        <v>19</v>
      </c>
      <c r="B25" s="142"/>
      <c r="C25" s="152"/>
      <c r="D25" s="152"/>
      <c r="E25" s="68"/>
      <c r="F25" s="136"/>
      <c r="G25" s="75"/>
      <c r="H25" s="75"/>
      <c r="I25" s="35"/>
    </row>
    <row r="26" customHeight="1" spans="1:9">
      <c r="A26" s="71">
        <v>20</v>
      </c>
      <c r="B26" s="153"/>
      <c r="C26" s="152"/>
      <c r="D26" s="152"/>
      <c r="E26" s="68"/>
      <c r="F26" s="136"/>
      <c r="G26" s="75"/>
      <c r="H26" s="75"/>
      <c r="I26" s="35"/>
    </row>
    <row r="27" customHeight="1" spans="1:9">
      <c r="A27" s="71">
        <v>21</v>
      </c>
      <c r="B27" s="153"/>
      <c r="C27" s="152"/>
      <c r="D27" s="152"/>
      <c r="E27" s="68"/>
      <c r="F27" s="136"/>
      <c r="G27" s="75"/>
      <c r="H27" s="75"/>
      <c r="I27" s="35"/>
    </row>
    <row r="28" customHeight="1" spans="1:9">
      <c r="A28" s="71">
        <v>22</v>
      </c>
      <c r="B28" s="134"/>
      <c r="C28" s="151"/>
      <c r="D28" s="151"/>
      <c r="E28" s="68"/>
      <c r="F28" s="136"/>
      <c r="G28" s="75"/>
      <c r="H28" s="75"/>
      <c r="I28" s="35"/>
    </row>
    <row r="29" customHeight="1" spans="1:9">
      <c r="A29" s="71">
        <v>23</v>
      </c>
      <c r="B29" s="142"/>
      <c r="C29" s="152"/>
      <c r="D29" s="152"/>
      <c r="E29" s="68"/>
      <c r="F29" s="136"/>
      <c r="G29" s="75"/>
      <c r="H29" s="75"/>
      <c r="I29" s="35"/>
    </row>
    <row r="30" customHeight="1" spans="1:9">
      <c r="A30" s="71">
        <v>24</v>
      </c>
      <c r="B30" s="142"/>
      <c r="C30" s="152"/>
      <c r="D30" s="152"/>
      <c r="E30" s="68"/>
      <c r="F30" s="136"/>
      <c r="G30" s="75"/>
      <c r="H30" s="75"/>
      <c r="I30" s="35"/>
    </row>
    <row r="31" customHeight="1" spans="1:9">
      <c r="A31" s="71">
        <v>25</v>
      </c>
      <c r="B31" s="142"/>
      <c r="C31" s="152"/>
      <c r="D31" s="152"/>
      <c r="E31" s="68"/>
      <c r="F31" s="136"/>
      <c r="G31" s="75"/>
      <c r="H31" s="75"/>
      <c r="I31" s="35"/>
    </row>
    <row r="32" customHeight="1" spans="1:9">
      <c r="A32" s="71">
        <v>26</v>
      </c>
      <c r="B32" s="142"/>
      <c r="C32" s="152"/>
      <c r="D32" s="152"/>
      <c r="E32" s="68"/>
      <c r="F32" s="136"/>
      <c r="G32" s="75"/>
      <c r="H32" s="75"/>
      <c r="I32" s="35"/>
    </row>
    <row r="33" customHeight="1" spans="1:9">
      <c r="A33" s="71">
        <v>27</v>
      </c>
      <c r="B33" s="142"/>
      <c r="C33" s="152"/>
      <c r="D33" s="152"/>
      <c r="E33" s="68"/>
      <c r="F33" s="136"/>
      <c r="G33" s="75"/>
      <c r="H33" s="75"/>
      <c r="I33" s="35"/>
    </row>
    <row r="34" customHeight="1" spans="1:9">
      <c r="A34" s="71">
        <v>28</v>
      </c>
      <c r="B34" s="142"/>
      <c r="C34" s="152"/>
      <c r="D34" s="152"/>
      <c r="E34" s="68"/>
      <c r="F34" s="136"/>
      <c r="G34" s="75"/>
      <c r="H34" s="75"/>
      <c r="I34" s="35"/>
    </row>
    <row r="35" customHeight="1" spans="1:9">
      <c r="A35" s="71">
        <v>29</v>
      </c>
      <c r="B35" s="142"/>
      <c r="C35" s="152"/>
      <c r="D35" s="152"/>
      <c r="E35" s="68"/>
      <c r="F35" s="136"/>
      <c r="G35" s="75"/>
      <c r="H35" s="75"/>
      <c r="I35" s="35"/>
    </row>
    <row r="36" customHeight="1" spans="1:9">
      <c r="A36" s="71">
        <v>30</v>
      </c>
      <c r="B36" s="142"/>
      <c r="C36" s="152"/>
      <c r="D36" s="152"/>
      <c r="E36" s="68"/>
      <c r="F36" s="136"/>
      <c r="G36" s="75"/>
      <c r="H36" s="75"/>
      <c r="I36" s="35"/>
    </row>
    <row r="37" customHeight="1" spans="1:9">
      <c r="A37" s="71">
        <v>31</v>
      </c>
      <c r="B37" s="142"/>
      <c r="C37" s="152"/>
      <c r="D37" s="152"/>
      <c r="E37" s="68"/>
      <c r="F37" s="136"/>
      <c r="G37" s="75"/>
      <c r="H37" s="75"/>
      <c r="I37" s="35"/>
    </row>
    <row r="38" customHeight="1" spans="1:9">
      <c r="A38" s="71">
        <v>32</v>
      </c>
      <c r="B38" s="142"/>
      <c r="C38" s="152"/>
      <c r="D38" s="152"/>
      <c r="E38" s="68"/>
      <c r="F38" s="136"/>
      <c r="G38" s="75"/>
      <c r="H38" s="75"/>
      <c r="I38" s="35"/>
    </row>
    <row r="39" customHeight="1" spans="1:9">
      <c r="A39" s="71">
        <v>33</v>
      </c>
      <c r="B39" s="142"/>
      <c r="C39" s="152"/>
      <c r="D39" s="152"/>
      <c r="E39" s="68"/>
      <c r="F39" s="136"/>
      <c r="G39" s="75"/>
      <c r="H39" s="75"/>
      <c r="I39" s="35"/>
    </row>
    <row r="40" customHeight="1" spans="1:9">
      <c r="A40" s="71">
        <v>34</v>
      </c>
      <c r="B40" s="142"/>
      <c r="C40" s="152"/>
      <c r="D40" s="152"/>
      <c r="E40" s="68"/>
      <c r="F40" s="136"/>
      <c r="G40" s="75"/>
      <c r="H40" s="75"/>
      <c r="I40" s="35"/>
    </row>
    <row r="41" customHeight="1" spans="1:9">
      <c r="A41" s="71">
        <v>35</v>
      </c>
      <c r="B41" s="142"/>
      <c r="C41" s="152"/>
      <c r="D41" s="152"/>
      <c r="E41" s="68"/>
      <c r="F41" s="136"/>
      <c r="G41" s="75"/>
      <c r="H41" s="75"/>
      <c r="I41" s="35"/>
    </row>
    <row r="42" customHeight="1" spans="1:9">
      <c r="A42" s="71">
        <v>36</v>
      </c>
      <c r="B42" s="142"/>
      <c r="C42" s="152"/>
      <c r="D42" s="152"/>
      <c r="E42" s="68"/>
      <c r="F42" s="136"/>
      <c r="G42" s="75"/>
      <c r="H42" s="75"/>
      <c r="I42" s="35"/>
    </row>
    <row r="43" customHeight="1" spans="1:9">
      <c r="A43" s="71">
        <v>37</v>
      </c>
      <c r="B43" s="142"/>
      <c r="C43" s="152"/>
      <c r="D43" s="152"/>
      <c r="E43" s="68"/>
      <c r="F43" s="136"/>
      <c r="G43" s="75"/>
      <c r="H43" s="75"/>
      <c r="I43" s="35"/>
    </row>
    <row r="44" customHeight="1" spans="1:9">
      <c r="A44" s="71">
        <v>38</v>
      </c>
      <c r="B44" s="142"/>
      <c r="C44" s="152"/>
      <c r="D44" s="152"/>
      <c r="E44" s="68"/>
      <c r="F44" s="136"/>
      <c r="G44" s="75"/>
      <c r="H44" s="75"/>
      <c r="I44" s="35"/>
    </row>
    <row r="45" customHeight="1" spans="1:9">
      <c r="A45" s="71">
        <v>39</v>
      </c>
      <c r="B45" s="142"/>
      <c r="C45" s="152"/>
      <c r="D45" s="152"/>
      <c r="E45" s="68"/>
      <c r="F45" s="136"/>
      <c r="G45" s="75"/>
      <c r="H45" s="75"/>
      <c r="I45" s="35"/>
    </row>
    <row r="46" customHeight="1" spans="1:9">
      <c r="A46" s="71">
        <v>40</v>
      </c>
      <c r="B46" s="142"/>
      <c r="C46" s="152"/>
      <c r="D46" s="152"/>
      <c r="E46" s="68"/>
      <c r="F46" s="136"/>
      <c r="G46" s="75"/>
      <c r="H46" s="75"/>
      <c r="I46" s="35"/>
    </row>
    <row r="47" customHeight="1" spans="1:9">
      <c r="A47" s="71">
        <v>41</v>
      </c>
      <c r="B47" s="142"/>
      <c r="C47" s="152"/>
      <c r="D47" s="152"/>
      <c r="E47" s="68"/>
      <c r="F47" s="136"/>
      <c r="G47" s="75"/>
      <c r="H47" s="75"/>
      <c r="I47" s="35"/>
    </row>
    <row r="48" customHeight="1" spans="1:9">
      <c r="A48" s="71">
        <v>42</v>
      </c>
      <c r="B48" s="142"/>
      <c r="C48" s="152"/>
      <c r="D48" s="152"/>
      <c r="E48" s="68"/>
      <c r="F48" s="136"/>
      <c r="G48" s="75"/>
      <c r="H48" s="75"/>
      <c r="I48" s="35"/>
    </row>
    <row r="49" customHeight="1" spans="1:9">
      <c r="A49" s="71">
        <v>43</v>
      </c>
      <c r="B49" s="142"/>
      <c r="C49" s="152"/>
      <c r="D49" s="152"/>
      <c r="E49" s="68"/>
      <c r="F49" s="136"/>
      <c r="G49" s="75"/>
      <c r="H49" s="75"/>
      <c r="I49" s="35"/>
    </row>
    <row r="50" customHeight="1" spans="1:9">
      <c r="A50" s="71">
        <v>44</v>
      </c>
      <c r="B50" s="142"/>
      <c r="C50" s="152"/>
      <c r="D50" s="152"/>
      <c r="E50" s="68"/>
      <c r="F50" s="136"/>
      <c r="G50" s="75"/>
      <c r="H50" s="75"/>
      <c r="I50" s="35"/>
    </row>
    <row r="51" customHeight="1" spans="1:9">
      <c r="A51" s="71">
        <v>45</v>
      </c>
      <c r="B51" s="142"/>
      <c r="C51" s="152"/>
      <c r="D51" s="152"/>
      <c r="E51" s="68"/>
      <c r="F51" s="136"/>
      <c r="G51" s="75"/>
      <c r="H51" s="75"/>
      <c r="I51" s="35"/>
    </row>
    <row r="52" customHeight="1" spans="1:9">
      <c r="A52" s="71">
        <v>46</v>
      </c>
      <c r="B52" s="142"/>
      <c r="C52" s="152"/>
      <c r="D52" s="152"/>
      <c r="E52" s="68"/>
      <c r="F52" s="136"/>
      <c r="G52" s="75"/>
      <c r="H52" s="75"/>
      <c r="I52" s="35"/>
    </row>
    <row r="53" customHeight="1" spans="1:9">
      <c r="A53" s="71">
        <v>47</v>
      </c>
      <c r="B53" s="142"/>
      <c r="C53" s="152"/>
      <c r="D53" s="152"/>
      <c r="E53" s="68"/>
      <c r="F53" s="136"/>
      <c r="G53" s="75"/>
      <c r="H53" s="75"/>
      <c r="I53" s="35"/>
    </row>
    <row r="54" customHeight="1" spans="1:9">
      <c r="A54" s="71">
        <v>48</v>
      </c>
      <c r="B54" s="142"/>
      <c r="C54" s="152"/>
      <c r="D54" s="152"/>
      <c r="E54" s="68"/>
      <c r="F54" s="136"/>
      <c r="G54" s="75"/>
      <c r="H54" s="75"/>
      <c r="I54" s="35"/>
    </row>
    <row r="55" customHeight="1" spans="1:9">
      <c r="A55" s="71">
        <v>49</v>
      </c>
      <c r="B55" s="142"/>
      <c r="C55" s="152"/>
      <c r="D55" s="152"/>
      <c r="E55" s="68"/>
      <c r="F55" s="136"/>
      <c r="G55" s="75"/>
      <c r="H55" s="75"/>
      <c r="I55" s="35"/>
    </row>
    <row r="56" customHeight="1" spans="1:9">
      <c r="A56" s="71">
        <v>50</v>
      </c>
      <c r="B56" s="142"/>
      <c r="C56" s="152"/>
      <c r="D56" s="152"/>
      <c r="E56" s="68"/>
      <c r="F56" s="136"/>
      <c r="G56" s="75"/>
      <c r="H56" s="75"/>
      <c r="I56" s="35"/>
    </row>
    <row r="57" customHeight="1" spans="1:9">
      <c r="A57" s="71">
        <v>51</v>
      </c>
      <c r="B57" s="142"/>
      <c r="C57" s="152"/>
      <c r="D57" s="152"/>
      <c r="E57" s="68"/>
      <c r="F57" s="136"/>
      <c r="G57" s="75"/>
      <c r="H57" s="75"/>
      <c r="I57" s="35"/>
    </row>
    <row r="58" customHeight="1" spans="1:9">
      <c r="A58" s="71">
        <v>52</v>
      </c>
      <c r="B58" s="142"/>
      <c r="C58" s="152"/>
      <c r="D58" s="152"/>
      <c r="E58" s="68"/>
      <c r="F58" s="136"/>
      <c r="G58" s="75"/>
      <c r="H58" s="75"/>
      <c r="I58" s="35"/>
    </row>
    <row r="59" customHeight="1" spans="1:9">
      <c r="A59" s="71">
        <v>53</v>
      </c>
      <c r="B59" s="142"/>
      <c r="C59" s="152"/>
      <c r="D59" s="152"/>
      <c r="E59" s="68"/>
      <c r="F59" s="136"/>
      <c r="G59" s="75"/>
      <c r="H59" s="75"/>
      <c r="I59" s="35"/>
    </row>
    <row r="60" customHeight="1" spans="1:9">
      <c r="A60" s="71">
        <v>54</v>
      </c>
      <c r="B60" s="142"/>
      <c r="C60" s="152"/>
      <c r="D60" s="152"/>
      <c r="E60" s="68"/>
      <c r="F60" s="136"/>
      <c r="G60" s="75"/>
      <c r="H60" s="75"/>
      <c r="I60" s="35"/>
    </row>
    <row r="61" customHeight="1" spans="1:9">
      <c r="A61" s="71">
        <v>55</v>
      </c>
      <c r="B61" s="142"/>
      <c r="C61" s="152"/>
      <c r="D61" s="152"/>
      <c r="E61" s="68"/>
      <c r="F61" s="136"/>
      <c r="G61" s="75"/>
      <c r="H61" s="75"/>
      <c r="I61" s="35"/>
    </row>
    <row r="62" customHeight="1" spans="1:9">
      <c r="A62" s="71">
        <v>56</v>
      </c>
      <c r="B62" s="142"/>
      <c r="C62" s="152"/>
      <c r="D62" s="152"/>
      <c r="E62" s="68"/>
      <c r="F62" s="136"/>
      <c r="G62" s="75"/>
      <c r="H62" s="75"/>
      <c r="I62" s="35"/>
    </row>
    <row r="63" customHeight="1" spans="1:9">
      <c r="A63" s="71">
        <v>57</v>
      </c>
      <c r="B63" s="142"/>
      <c r="C63" s="152"/>
      <c r="D63" s="152"/>
      <c r="E63" s="68"/>
      <c r="F63" s="136"/>
      <c r="G63" s="75"/>
      <c r="H63" s="75"/>
      <c r="I63" s="35"/>
    </row>
    <row r="64" customHeight="1" spans="1:9">
      <c r="A64" s="71">
        <v>58</v>
      </c>
      <c r="B64" s="142"/>
      <c r="C64" s="152"/>
      <c r="D64" s="152"/>
      <c r="E64" s="68"/>
      <c r="F64" s="136"/>
      <c r="G64" s="75"/>
      <c r="H64" s="75"/>
      <c r="I64" s="35"/>
    </row>
    <row r="65" customHeight="1" spans="1:9">
      <c r="A65" s="71">
        <v>59</v>
      </c>
      <c r="B65" s="142"/>
      <c r="C65" s="152"/>
      <c r="D65" s="152"/>
      <c r="E65" s="68"/>
      <c r="F65" s="136"/>
      <c r="G65" s="75"/>
      <c r="H65" s="75"/>
      <c r="I65" s="35"/>
    </row>
    <row r="66" customHeight="1" spans="1:9">
      <c r="A66" s="71">
        <v>60</v>
      </c>
      <c r="B66" s="142"/>
      <c r="C66" s="152"/>
      <c r="D66" s="152"/>
      <c r="E66" s="68"/>
      <c r="F66" s="136"/>
      <c r="G66" s="75"/>
      <c r="H66" s="75"/>
      <c r="I66" s="35"/>
    </row>
    <row r="67" customHeight="1" spans="1:9">
      <c r="A67" s="71">
        <v>61</v>
      </c>
      <c r="B67" s="142"/>
      <c r="C67" s="152"/>
      <c r="D67" s="152"/>
      <c r="E67" s="68"/>
      <c r="F67" s="136"/>
      <c r="G67" s="75"/>
      <c r="H67" s="75"/>
      <c r="I67" s="35"/>
    </row>
    <row r="68" customHeight="1" spans="1:9">
      <c r="A68" s="71">
        <v>62</v>
      </c>
      <c r="B68" s="142"/>
      <c r="C68" s="152"/>
      <c r="D68" s="152"/>
      <c r="E68" s="68"/>
      <c r="F68" s="136"/>
      <c r="G68" s="75"/>
      <c r="H68" s="75"/>
      <c r="I68" s="35"/>
    </row>
    <row r="69" customHeight="1" spans="1:9">
      <c r="A69" s="71">
        <v>63</v>
      </c>
      <c r="B69" s="142"/>
      <c r="C69" s="152"/>
      <c r="D69" s="152"/>
      <c r="E69" s="68"/>
      <c r="F69" s="136"/>
      <c r="G69" s="75"/>
      <c r="H69" s="75"/>
      <c r="I69" s="35"/>
    </row>
    <row r="70" customHeight="1" spans="1:9">
      <c r="A70" s="71">
        <v>64</v>
      </c>
      <c r="B70" s="142"/>
      <c r="C70" s="152"/>
      <c r="D70" s="152"/>
      <c r="E70" s="68"/>
      <c r="F70" s="136"/>
      <c r="G70" s="75"/>
      <c r="H70" s="75"/>
      <c r="I70" s="35"/>
    </row>
    <row r="71" customHeight="1" spans="1:9">
      <c r="A71" s="71">
        <v>65</v>
      </c>
      <c r="B71" s="142"/>
      <c r="C71" s="152"/>
      <c r="D71" s="152"/>
      <c r="E71" s="68"/>
      <c r="F71" s="136"/>
      <c r="G71" s="75"/>
      <c r="H71" s="75"/>
      <c r="I71" s="35"/>
    </row>
    <row r="72" customHeight="1" spans="1:9">
      <c r="A72" s="71">
        <v>66</v>
      </c>
      <c r="B72" s="142"/>
      <c r="C72" s="152"/>
      <c r="D72" s="152"/>
      <c r="E72" s="68"/>
      <c r="F72" s="136"/>
      <c r="G72" s="75"/>
      <c r="H72" s="75"/>
      <c r="I72" s="35"/>
    </row>
    <row r="73" customHeight="1" spans="1:9">
      <c r="A73" s="71">
        <v>67</v>
      </c>
      <c r="B73" s="142"/>
      <c r="C73" s="152"/>
      <c r="D73" s="152"/>
      <c r="E73" s="68"/>
      <c r="F73" s="136"/>
      <c r="G73" s="75"/>
      <c r="H73" s="75"/>
      <c r="I73" s="35"/>
    </row>
    <row r="74" customHeight="1" spans="1:9">
      <c r="A74" s="71">
        <v>68</v>
      </c>
      <c r="B74" s="142"/>
      <c r="C74" s="152"/>
      <c r="D74" s="152"/>
      <c r="E74" s="68"/>
      <c r="F74" s="136"/>
      <c r="G74" s="75"/>
      <c r="H74" s="75"/>
      <c r="I74" s="35"/>
    </row>
    <row r="75" customHeight="1" spans="1:9">
      <c r="A75" s="71">
        <v>69</v>
      </c>
      <c r="B75" s="142"/>
      <c r="C75" s="152"/>
      <c r="D75" s="152"/>
      <c r="E75" s="68"/>
      <c r="F75" s="136"/>
      <c r="G75" s="75"/>
      <c r="H75" s="75"/>
      <c r="I75" s="35"/>
    </row>
    <row r="76" customHeight="1" spans="1:9">
      <c r="A76" s="71">
        <v>70</v>
      </c>
      <c r="B76" s="142"/>
      <c r="C76" s="152"/>
      <c r="D76" s="152"/>
      <c r="E76" s="68"/>
      <c r="F76" s="136"/>
      <c r="G76" s="75"/>
      <c r="H76" s="75"/>
      <c r="I76" s="35"/>
    </row>
    <row r="77" customHeight="1" spans="1:9">
      <c r="A77" s="71">
        <v>71</v>
      </c>
      <c r="B77" s="142"/>
      <c r="C77" s="152"/>
      <c r="D77" s="152"/>
      <c r="E77" s="68"/>
      <c r="F77" s="136"/>
      <c r="G77" s="75"/>
      <c r="H77" s="75"/>
      <c r="I77" s="35"/>
    </row>
    <row r="78" customHeight="1" spans="1:9">
      <c r="A78" s="71">
        <v>72</v>
      </c>
      <c r="B78" s="142"/>
      <c r="C78" s="152"/>
      <c r="D78" s="152"/>
      <c r="E78" s="68"/>
      <c r="F78" s="136"/>
      <c r="G78" s="75"/>
      <c r="H78" s="75"/>
      <c r="I78" s="35"/>
    </row>
    <row r="79" customHeight="1" spans="1:9">
      <c r="A79" s="71">
        <v>73</v>
      </c>
      <c r="B79" s="142"/>
      <c r="C79" s="152"/>
      <c r="D79" s="152"/>
      <c r="E79" s="68"/>
      <c r="F79" s="136"/>
      <c r="G79" s="75"/>
      <c r="H79" s="75"/>
      <c r="I79" s="35"/>
    </row>
    <row r="80" customHeight="1" spans="1:9">
      <c r="A80" s="71">
        <v>74</v>
      </c>
      <c r="B80" s="142"/>
      <c r="C80" s="152"/>
      <c r="D80" s="152"/>
      <c r="E80" s="68"/>
      <c r="F80" s="136"/>
      <c r="G80" s="75"/>
      <c r="H80" s="75"/>
      <c r="I80" s="35"/>
    </row>
    <row r="81" customHeight="1" spans="1:9">
      <c r="A81" s="71">
        <v>75</v>
      </c>
      <c r="B81" s="142"/>
      <c r="C81" s="152"/>
      <c r="D81" s="152"/>
      <c r="E81" s="68"/>
      <c r="F81" s="136"/>
      <c r="G81" s="75"/>
      <c r="H81" s="75"/>
      <c r="I81" s="35"/>
    </row>
    <row r="82" customHeight="1" spans="1:9">
      <c r="A82" s="71">
        <v>76</v>
      </c>
      <c r="B82" s="142"/>
      <c r="C82" s="152"/>
      <c r="D82" s="152"/>
      <c r="E82" s="68"/>
      <c r="F82" s="136"/>
      <c r="G82" s="75"/>
      <c r="H82" s="75"/>
      <c r="I82" s="35"/>
    </row>
    <row r="83" customHeight="1" spans="1:9">
      <c r="A83" s="71">
        <v>77</v>
      </c>
      <c r="B83" s="142"/>
      <c r="C83" s="152"/>
      <c r="D83" s="152"/>
      <c r="E83" s="68"/>
      <c r="F83" s="136"/>
      <c r="G83" s="75"/>
      <c r="H83" s="75"/>
      <c r="I83" s="35"/>
    </row>
    <row r="84" customHeight="1" spans="1:9">
      <c r="A84" s="71">
        <v>78</v>
      </c>
      <c r="B84" s="142"/>
      <c r="C84" s="152"/>
      <c r="D84" s="152"/>
      <c r="E84" s="68"/>
      <c r="F84" s="136"/>
      <c r="G84" s="75"/>
      <c r="H84" s="75"/>
      <c r="I84" s="35"/>
    </row>
    <row r="85" customHeight="1" spans="1:9">
      <c r="A85" s="71">
        <v>79</v>
      </c>
      <c r="B85" s="142"/>
      <c r="C85" s="152"/>
      <c r="D85" s="152"/>
      <c r="E85" s="68"/>
      <c r="F85" s="136"/>
      <c r="G85" s="75"/>
      <c r="H85" s="75"/>
      <c r="I85" s="35"/>
    </row>
    <row r="86" customHeight="1" spans="1:9">
      <c r="A86" s="71">
        <v>80</v>
      </c>
      <c r="B86" s="142"/>
      <c r="C86" s="152"/>
      <c r="D86" s="152"/>
      <c r="E86" s="68"/>
      <c r="F86" s="136"/>
      <c r="G86" s="75"/>
      <c r="H86" s="75"/>
      <c r="I86" s="35"/>
    </row>
    <row r="87" customHeight="1" spans="1:9">
      <c r="A87" s="71">
        <v>81</v>
      </c>
      <c r="B87" s="142"/>
      <c r="C87" s="152"/>
      <c r="D87" s="152"/>
      <c r="E87" s="68"/>
      <c r="F87" s="136"/>
      <c r="G87" s="75"/>
      <c r="H87" s="75"/>
      <c r="I87" s="35"/>
    </row>
    <row r="88" customHeight="1" spans="1:9">
      <c r="A88" s="71">
        <v>82</v>
      </c>
      <c r="B88" s="142"/>
      <c r="C88" s="152"/>
      <c r="D88" s="152"/>
      <c r="E88" s="68"/>
      <c r="F88" s="136"/>
      <c r="G88" s="75"/>
      <c r="H88" s="75"/>
      <c r="I88" s="35"/>
    </row>
    <row r="89" customHeight="1" spans="1:9">
      <c r="A89" s="71">
        <v>83</v>
      </c>
      <c r="B89" s="142"/>
      <c r="C89" s="152"/>
      <c r="D89" s="152"/>
      <c r="E89" s="68"/>
      <c r="F89" s="136"/>
      <c r="G89" s="75"/>
      <c r="H89" s="75"/>
      <c r="I89" s="35"/>
    </row>
    <row r="90" customHeight="1" spans="1:9">
      <c r="A90" s="71">
        <v>84</v>
      </c>
      <c r="B90" s="142"/>
      <c r="C90" s="152"/>
      <c r="D90" s="152"/>
      <c r="E90" s="68"/>
      <c r="F90" s="136"/>
      <c r="G90" s="75"/>
      <c r="H90" s="75"/>
      <c r="I90" s="35"/>
    </row>
    <row r="91" customHeight="1" spans="1:9">
      <c r="A91" s="71">
        <v>85</v>
      </c>
      <c r="B91" s="142"/>
      <c r="C91" s="152"/>
      <c r="D91" s="152"/>
      <c r="E91" s="68"/>
      <c r="F91" s="136"/>
      <c r="G91" s="75"/>
      <c r="H91" s="75"/>
      <c r="I91" s="35"/>
    </row>
    <row r="92" customHeight="1" spans="1:9">
      <c r="A92" s="71">
        <v>86</v>
      </c>
      <c r="B92" s="142"/>
      <c r="C92" s="152"/>
      <c r="D92" s="152"/>
      <c r="E92" s="68"/>
      <c r="F92" s="136"/>
      <c r="G92" s="75"/>
      <c r="H92" s="75"/>
      <c r="I92" s="35"/>
    </row>
    <row r="93" customHeight="1" spans="1:9">
      <c r="A93" s="71">
        <v>87</v>
      </c>
      <c r="B93" s="142"/>
      <c r="C93" s="152"/>
      <c r="D93" s="152"/>
      <c r="E93" s="68"/>
      <c r="F93" s="136"/>
      <c r="G93" s="75"/>
      <c r="H93" s="75"/>
      <c r="I93" s="35"/>
    </row>
    <row r="94" customHeight="1" spans="1:9">
      <c r="A94" s="71">
        <v>88</v>
      </c>
      <c r="B94" s="142"/>
      <c r="C94" s="152"/>
      <c r="D94" s="152"/>
      <c r="E94" s="68"/>
      <c r="F94" s="136"/>
      <c r="G94" s="75"/>
      <c r="H94" s="75"/>
      <c r="I94" s="35"/>
    </row>
    <row r="95" customHeight="1" spans="1:9">
      <c r="A95" s="71">
        <v>89</v>
      </c>
      <c r="B95" s="142"/>
      <c r="C95" s="152"/>
      <c r="D95" s="152"/>
      <c r="E95" s="68"/>
      <c r="F95" s="136"/>
      <c r="G95" s="75"/>
      <c r="H95" s="75"/>
      <c r="I95" s="35"/>
    </row>
    <row r="96" customHeight="1" spans="1:9">
      <c r="A96" s="71">
        <v>90</v>
      </c>
      <c r="B96" s="142"/>
      <c r="C96" s="152"/>
      <c r="D96" s="152"/>
      <c r="E96" s="68"/>
      <c r="F96" s="136"/>
      <c r="G96" s="75"/>
      <c r="H96" s="75"/>
      <c r="I96" s="35"/>
    </row>
    <row r="97" customHeight="1" spans="1:9">
      <c r="A97" s="71">
        <v>91</v>
      </c>
      <c r="B97" s="142"/>
      <c r="C97" s="152"/>
      <c r="D97" s="152"/>
      <c r="E97" s="68"/>
      <c r="F97" s="136"/>
      <c r="G97" s="75"/>
      <c r="H97" s="75"/>
      <c r="I97" s="35"/>
    </row>
    <row r="98" customHeight="1" spans="1:9">
      <c r="A98" s="71">
        <v>92</v>
      </c>
      <c r="B98" s="142"/>
      <c r="C98" s="152"/>
      <c r="D98" s="152"/>
      <c r="E98" s="68"/>
      <c r="F98" s="136"/>
      <c r="G98" s="75"/>
      <c r="H98" s="75"/>
      <c r="I98" s="35"/>
    </row>
    <row r="99" customHeight="1" spans="1:9">
      <c r="A99" s="71">
        <v>93</v>
      </c>
      <c r="B99" s="142"/>
      <c r="C99" s="152"/>
      <c r="D99" s="152"/>
      <c r="E99" s="68"/>
      <c r="F99" s="136"/>
      <c r="G99" s="75"/>
      <c r="H99" s="75"/>
      <c r="I99" s="35"/>
    </row>
    <row r="100" customHeight="1" spans="1:9">
      <c r="A100" s="71">
        <v>94</v>
      </c>
      <c r="B100" s="142"/>
      <c r="C100" s="152"/>
      <c r="D100" s="152"/>
      <c r="E100" s="68"/>
      <c r="F100" s="136"/>
      <c r="G100" s="75"/>
      <c r="H100" s="75"/>
      <c r="I100" s="35"/>
    </row>
    <row r="101" customHeight="1" spans="1:9">
      <c r="A101" s="71">
        <v>95</v>
      </c>
      <c r="B101" s="142"/>
      <c r="C101" s="152"/>
      <c r="D101" s="152"/>
      <c r="E101" s="68"/>
      <c r="F101" s="136"/>
      <c r="G101" s="75"/>
      <c r="H101" s="75"/>
      <c r="I101" s="35"/>
    </row>
    <row r="102" customHeight="1" spans="1:9">
      <c r="A102" s="71">
        <v>96</v>
      </c>
      <c r="B102" s="142"/>
      <c r="C102" s="152"/>
      <c r="D102" s="152"/>
      <c r="E102" s="68"/>
      <c r="F102" s="136"/>
      <c r="G102" s="75"/>
      <c r="H102" s="75"/>
      <c r="I102" s="35"/>
    </row>
    <row r="103" customHeight="1" spans="1:9">
      <c r="A103" s="71">
        <v>97</v>
      </c>
      <c r="B103" s="142"/>
      <c r="C103" s="152"/>
      <c r="D103" s="152"/>
      <c r="E103" s="68"/>
      <c r="F103" s="136"/>
      <c r="G103" s="75"/>
      <c r="H103" s="75"/>
      <c r="I103" s="35"/>
    </row>
    <row r="104" customHeight="1" spans="1:9">
      <c r="A104" s="71">
        <v>98</v>
      </c>
      <c r="B104" s="142"/>
      <c r="C104" s="152"/>
      <c r="D104" s="152"/>
      <c r="E104" s="68"/>
      <c r="F104" s="136"/>
      <c r="G104" s="75"/>
      <c r="H104" s="75"/>
      <c r="I104" s="35"/>
    </row>
    <row r="105" customHeight="1" spans="1:9">
      <c r="A105" s="71">
        <v>99</v>
      </c>
      <c r="B105" s="142"/>
      <c r="C105" s="152"/>
      <c r="D105" s="152"/>
      <c r="E105" s="68"/>
      <c r="F105" s="136"/>
      <c r="G105" s="75"/>
      <c r="H105" s="75"/>
      <c r="I105" s="35"/>
    </row>
    <row r="106" customHeight="1" spans="1:9">
      <c r="A106" s="71">
        <v>100</v>
      </c>
      <c r="B106" s="142"/>
      <c r="C106" s="152"/>
      <c r="D106" s="152"/>
      <c r="E106" s="68"/>
      <c r="F106" s="136"/>
      <c r="G106" s="75"/>
      <c r="H106" s="75"/>
      <c r="I106" s="35"/>
    </row>
    <row r="107" customHeight="1" spans="1:9">
      <c r="A107" s="71">
        <v>101</v>
      </c>
      <c r="B107" s="142"/>
      <c r="C107" s="152"/>
      <c r="D107" s="152"/>
      <c r="E107" s="68"/>
      <c r="F107" s="136"/>
      <c r="G107" s="75"/>
      <c r="H107" s="75"/>
      <c r="I107" s="35"/>
    </row>
    <row r="108" customHeight="1" spans="1:9">
      <c r="A108" s="71">
        <v>102</v>
      </c>
      <c r="B108" s="142"/>
      <c r="C108" s="152"/>
      <c r="D108" s="152"/>
      <c r="E108" s="68"/>
      <c r="F108" s="136"/>
      <c r="G108" s="75"/>
      <c r="H108" s="75"/>
      <c r="I108" s="35"/>
    </row>
    <row r="109" customHeight="1" spans="1:9">
      <c r="A109" s="71">
        <v>103</v>
      </c>
      <c r="B109" s="142"/>
      <c r="C109" s="152"/>
      <c r="D109" s="152"/>
      <c r="E109" s="68"/>
      <c r="F109" s="136"/>
      <c r="G109" s="75"/>
      <c r="H109" s="75"/>
      <c r="I109" s="35"/>
    </row>
    <row r="110" customHeight="1" spans="1:9">
      <c r="A110" s="71">
        <v>104</v>
      </c>
      <c r="B110" s="142"/>
      <c r="C110" s="152"/>
      <c r="D110" s="152"/>
      <c r="E110" s="68"/>
      <c r="F110" s="136"/>
      <c r="G110" s="75"/>
      <c r="H110" s="75"/>
      <c r="I110" s="35"/>
    </row>
    <row r="111" customHeight="1" spans="1:9">
      <c r="A111" s="71">
        <v>105</v>
      </c>
      <c r="B111" s="142"/>
      <c r="C111" s="152"/>
      <c r="D111" s="152"/>
      <c r="E111" s="68"/>
      <c r="F111" s="136"/>
      <c r="G111" s="75"/>
      <c r="H111" s="75"/>
      <c r="I111" s="35"/>
    </row>
    <row r="112" customHeight="1" spans="1:9">
      <c r="A112" s="71">
        <v>106</v>
      </c>
      <c r="B112" s="142"/>
      <c r="C112" s="152"/>
      <c r="D112" s="152"/>
      <c r="E112" s="68"/>
      <c r="F112" s="136"/>
      <c r="G112" s="75"/>
      <c r="H112" s="75"/>
      <c r="I112" s="35"/>
    </row>
    <row r="113" customHeight="1" spans="1:9">
      <c r="A113" s="71">
        <v>107</v>
      </c>
      <c r="B113" s="142"/>
      <c r="C113" s="152"/>
      <c r="D113" s="152"/>
      <c r="E113" s="68"/>
      <c r="F113" s="136"/>
      <c r="G113" s="75"/>
      <c r="H113" s="75"/>
      <c r="I113" s="35"/>
    </row>
    <row r="114" customHeight="1" spans="1:9">
      <c r="A114" s="71">
        <v>108</v>
      </c>
      <c r="B114" s="142"/>
      <c r="C114" s="152"/>
      <c r="D114" s="152"/>
      <c r="E114" s="68"/>
      <c r="F114" s="136"/>
      <c r="G114" s="75"/>
      <c r="H114" s="75"/>
      <c r="I114" s="35"/>
    </row>
    <row r="115" customHeight="1" spans="1:9">
      <c r="A115" s="71">
        <v>109</v>
      </c>
      <c r="B115" s="142"/>
      <c r="C115" s="152"/>
      <c r="D115" s="152"/>
      <c r="E115" s="68"/>
      <c r="F115" s="136"/>
      <c r="G115" s="75"/>
      <c r="H115" s="75"/>
      <c r="I115" s="35"/>
    </row>
    <row r="116" customHeight="1" spans="1:9">
      <c r="A116" s="71">
        <v>110</v>
      </c>
      <c r="B116" s="142"/>
      <c r="C116" s="152"/>
      <c r="D116" s="152"/>
      <c r="E116" s="68"/>
      <c r="F116" s="136"/>
      <c r="G116" s="75"/>
      <c r="H116" s="75"/>
      <c r="I116" s="35"/>
    </row>
    <row r="117" customHeight="1" spans="1:9">
      <c r="A117" s="71">
        <v>111</v>
      </c>
      <c r="B117" s="142"/>
      <c r="C117" s="152"/>
      <c r="D117" s="152"/>
      <c r="E117" s="68"/>
      <c r="F117" s="136"/>
      <c r="G117" s="75"/>
      <c r="H117" s="75"/>
      <c r="I117" s="35"/>
    </row>
    <row r="118" customHeight="1" spans="1:9">
      <c r="A118" s="71">
        <v>112</v>
      </c>
      <c r="B118" s="142"/>
      <c r="C118" s="152"/>
      <c r="D118" s="152"/>
      <c r="E118" s="68"/>
      <c r="F118" s="136"/>
      <c r="G118" s="75"/>
      <c r="H118" s="75"/>
      <c r="I118" s="35"/>
    </row>
    <row r="119" customHeight="1" spans="1:9">
      <c r="A119" s="71">
        <v>113</v>
      </c>
      <c r="B119" s="142"/>
      <c r="C119" s="152"/>
      <c r="D119" s="152"/>
      <c r="E119" s="68"/>
      <c r="F119" s="136"/>
      <c r="G119" s="75"/>
      <c r="H119" s="75"/>
      <c r="I119" s="35"/>
    </row>
    <row r="120" customHeight="1" spans="1:9">
      <c r="A120" s="71">
        <v>114</v>
      </c>
      <c r="B120" s="142"/>
      <c r="C120" s="152"/>
      <c r="D120" s="152"/>
      <c r="E120" s="68"/>
      <c r="F120" s="136"/>
      <c r="G120" s="75"/>
      <c r="H120" s="75"/>
      <c r="I120" s="35"/>
    </row>
    <row r="121" customHeight="1" spans="1:9">
      <c r="A121" s="71">
        <v>115</v>
      </c>
      <c r="B121" s="142"/>
      <c r="C121" s="152"/>
      <c r="D121" s="152"/>
      <c r="E121" s="68"/>
      <c r="F121" s="136"/>
      <c r="G121" s="75"/>
      <c r="H121" s="75"/>
      <c r="I121" s="35"/>
    </row>
    <row r="122" customHeight="1" spans="1:9">
      <c r="A122" s="71">
        <v>116</v>
      </c>
      <c r="B122" s="142"/>
      <c r="C122" s="152"/>
      <c r="D122" s="152"/>
      <c r="E122" s="68"/>
      <c r="F122" s="136"/>
      <c r="G122" s="75"/>
      <c r="H122" s="75"/>
      <c r="I122" s="35"/>
    </row>
    <row r="123" customHeight="1" spans="1:9">
      <c r="A123" s="71">
        <v>117</v>
      </c>
      <c r="B123" s="142"/>
      <c r="C123" s="152"/>
      <c r="D123" s="152"/>
      <c r="E123" s="68"/>
      <c r="F123" s="136"/>
      <c r="G123" s="75"/>
      <c r="H123" s="75"/>
      <c r="I123" s="35"/>
    </row>
    <row r="124" customHeight="1" spans="1:9">
      <c r="A124" s="71">
        <v>118</v>
      </c>
      <c r="B124" s="142"/>
      <c r="C124" s="152"/>
      <c r="D124" s="152"/>
      <c r="E124" s="68"/>
      <c r="F124" s="136"/>
      <c r="G124" s="75"/>
      <c r="H124" s="75"/>
      <c r="I124" s="35"/>
    </row>
    <row r="125" customHeight="1" spans="1:9">
      <c r="A125" s="71">
        <v>119</v>
      </c>
      <c r="B125" s="142"/>
      <c r="C125" s="152"/>
      <c r="D125" s="152"/>
      <c r="E125" s="68"/>
      <c r="F125" s="136"/>
      <c r="G125" s="75"/>
      <c r="H125" s="75"/>
      <c r="I125" s="35"/>
    </row>
    <row r="126" customHeight="1" spans="1:9">
      <c r="A126" s="71">
        <v>120</v>
      </c>
      <c r="B126" s="142"/>
      <c r="C126" s="152"/>
      <c r="D126" s="152"/>
      <c r="E126" s="68"/>
      <c r="F126" s="136"/>
      <c r="G126" s="75"/>
      <c r="H126" s="75"/>
      <c r="I126" s="35"/>
    </row>
    <row r="127" customHeight="1" spans="1:9">
      <c r="A127" s="71">
        <v>121</v>
      </c>
      <c r="B127" s="142"/>
      <c r="C127" s="152"/>
      <c r="D127" s="152"/>
      <c r="E127" s="68"/>
      <c r="F127" s="136"/>
      <c r="G127" s="75"/>
      <c r="H127" s="75"/>
      <c r="I127" s="35"/>
    </row>
    <row r="128" customHeight="1" spans="1:9">
      <c r="A128" s="71">
        <v>122</v>
      </c>
      <c r="B128" s="142"/>
      <c r="C128" s="152"/>
      <c r="D128" s="152"/>
      <c r="E128" s="68"/>
      <c r="F128" s="136"/>
      <c r="G128" s="75"/>
      <c r="H128" s="75"/>
      <c r="I128" s="35"/>
    </row>
    <row r="129" customHeight="1" spans="1:9">
      <c r="A129" s="71">
        <v>123</v>
      </c>
      <c r="B129" s="142"/>
      <c r="C129" s="152"/>
      <c r="D129" s="152"/>
      <c r="E129" s="68"/>
      <c r="F129" s="136"/>
      <c r="G129" s="75"/>
      <c r="H129" s="75"/>
      <c r="I129" s="35"/>
    </row>
    <row r="130" customHeight="1" spans="1:9">
      <c r="A130" s="71">
        <v>124</v>
      </c>
      <c r="B130" s="142"/>
      <c r="C130" s="152"/>
      <c r="D130" s="152"/>
      <c r="E130" s="68"/>
      <c r="F130" s="136"/>
      <c r="G130" s="75"/>
      <c r="H130" s="75"/>
      <c r="I130" s="35"/>
    </row>
    <row r="131" customHeight="1" spans="1:9">
      <c r="A131" s="71">
        <v>125</v>
      </c>
      <c r="B131" s="142"/>
      <c r="C131" s="152"/>
      <c r="D131" s="152"/>
      <c r="E131" s="68"/>
      <c r="F131" s="136"/>
      <c r="G131" s="75"/>
      <c r="H131" s="75"/>
      <c r="I131" s="35"/>
    </row>
    <row r="132" customHeight="1" spans="1:9">
      <c r="A132" s="71">
        <v>126</v>
      </c>
      <c r="B132" s="142"/>
      <c r="C132" s="152"/>
      <c r="D132" s="152"/>
      <c r="E132" s="68"/>
      <c r="F132" s="136"/>
      <c r="G132" s="75"/>
      <c r="H132" s="75"/>
      <c r="I132" s="35"/>
    </row>
    <row r="133" customHeight="1" spans="1:9">
      <c r="A133" s="71">
        <v>127</v>
      </c>
      <c r="B133" s="142"/>
      <c r="C133" s="152"/>
      <c r="D133" s="152"/>
      <c r="E133" s="68"/>
      <c r="F133" s="136"/>
      <c r="G133" s="75"/>
      <c r="H133" s="75"/>
      <c r="I133" s="35"/>
    </row>
    <row r="134" customHeight="1" spans="1:9">
      <c r="A134" s="71">
        <v>128</v>
      </c>
      <c r="B134" s="142"/>
      <c r="C134" s="152"/>
      <c r="D134" s="152"/>
      <c r="E134" s="68"/>
      <c r="F134" s="136"/>
      <c r="G134" s="75"/>
      <c r="H134" s="75"/>
      <c r="I134" s="35"/>
    </row>
    <row r="135" customHeight="1" spans="1:9">
      <c r="A135" s="71">
        <v>129</v>
      </c>
      <c r="B135" s="142"/>
      <c r="C135" s="152"/>
      <c r="D135" s="152"/>
      <c r="E135" s="68"/>
      <c r="F135" s="136"/>
      <c r="G135" s="75"/>
      <c r="H135" s="75"/>
      <c r="I135" s="35"/>
    </row>
    <row r="136" customHeight="1" spans="1:9">
      <c r="A136" s="71">
        <v>130</v>
      </c>
      <c r="B136" s="142"/>
      <c r="C136" s="152"/>
      <c r="D136" s="152"/>
      <c r="E136" s="68"/>
      <c r="F136" s="136"/>
      <c r="G136" s="75"/>
      <c r="H136" s="75"/>
      <c r="I136" s="35"/>
    </row>
    <row r="137" customHeight="1" spans="1:9">
      <c r="A137" s="71">
        <v>131</v>
      </c>
      <c r="B137" s="142"/>
      <c r="C137" s="152"/>
      <c r="D137" s="152"/>
      <c r="E137" s="68"/>
      <c r="F137" s="136"/>
      <c r="G137" s="75"/>
      <c r="H137" s="75"/>
      <c r="I137" s="35"/>
    </row>
    <row r="138" customHeight="1" spans="1:9">
      <c r="A138" s="71">
        <v>132</v>
      </c>
      <c r="B138" s="142"/>
      <c r="C138" s="152"/>
      <c r="D138" s="152"/>
      <c r="E138" s="68"/>
      <c r="F138" s="136"/>
      <c r="G138" s="75"/>
      <c r="H138" s="75"/>
      <c r="I138" s="35"/>
    </row>
    <row r="139" customHeight="1" spans="1:9">
      <c r="A139" s="71">
        <v>133</v>
      </c>
      <c r="B139" s="142"/>
      <c r="C139" s="152"/>
      <c r="D139" s="152"/>
      <c r="E139" s="68"/>
      <c r="F139" s="136"/>
      <c r="G139" s="75"/>
      <c r="H139" s="75"/>
      <c r="I139" s="35"/>
    </row>
    <row r="140" customHeight="1" spans="1:9">
      <c r="A140" s="71">
        <v>134</v>
      </c>
      <c r="B140" s="142"/>
      <c r="C140" s="152"/>
      <c r="D140" s="152"/>
      <c r="E140" s="68"/>
      <c r="F140" s="136"/>
      <c r="G140" s="75"/>
      <c r="H140" s="75"/>
      <c r="I140" s="35"/>
    </row>
    <row r="141" customHeight="1" spans="1:9">
      <c r="A141" s="71">
        <v>135</v>
      </c>
      <c r="B141" s="142"/>
      <c r="C141" s="152"/>
      <c r="D141" s="152"/>
      <c r="E141" s="68"/>
      <c r="F141" s="136"/>
      <c r="G141" s="75"/>
      <c r="H141" s="75"/>
      <c r="I141" s="35"/>
    </row>
    <row r="142" customHeight="1" spans="1:9">
      <c r="A142" s="71">
        <v>136</v>
      </c>
      <c r="B142" s="142"/>
      <c r="C142" s="152"/>
      <c r="D142" s="152"/>
      <c r="E142" s="68"/>
      <c r="F142" s="136"/>
      <c r="G142" s="75"/>
      <c r="H142" s="75"/>
      <c r="I142" s="35"/>
    </row>
    <row r="143" customHeight="1" spans="1:9">
      <c r="A143" s="71">
        <v>137</v>
      </c>
      <c r="B143" s="153"/>
      <c r="C143" s="152"/>
      <c r="D143" s="152"/>
      <c r="E143" s="68"/>
      <c r="F143" s="136"/>
      <c r="G143" s="75"/>
      <c r="H143" s="75"/>
      <c r="I143" s="35"/>
    </row>
    <row r="144" customHeight="1" spans="1:9">
      <c r="A144" s="71">
        <v>138</v>
      </c>
      <c r="B144" s="142"/>
      <c r="C144" s="152"/>
      <c r="D144" s="152"/>
      <c r="E144" s="68"/>
      <c r="F144" s="136"/>
      <c r="G144" s="75"/>
      <c r="H144" s="75"/>
      <c r="I144" s="35"/>
    </row>
    <row r="145" customHeight="1" spans="1:9">
      <c r="A145" s="71">
        <v>139</v>
      </c>
      <c r="B145" s="142"/>
      <c r="C145" s="152"/>
      <c r="D145" s="152"/>
      <c r="E145" s="68"/>
      <c r="F145" s="136"/>
      <c r="G145" s="75"/>
      <c r="H145" s="75"/>
      <c r="I145" s="35"/>
    </row>
    <row r="146" customHeight="1" spans="1:9">
      <c r="A146" s="71">
        <v>140</v>
      </c>
      <c r="B146" s="142"/>
      <c r="C146" s="152"/>
      <c r="D146" s="152"/>
      <c r="E146" s="68"/>
      <c r="F146" s="136"/>
      <c r="G146" s="75"/>
      <c r="H146" s="75"/>
      <c r="I146" s="35"/>
    </row>
    <row r="147" customHeight="1" spans="1:9">
      <c r="A147" s="71">
        <v>141</v>
      </c>
      <c r="B147" s="142"/>
      <c r="C147" s="152"/>
      <c r="D147" s="152"/>
      <c r="E147" s="68"/>
      <c r="F147" s="136"/>
      <c r="G147" s="75"/>
      <c r="H147" s="75"/>
      <c r="I147" s="35"/>
    </row>
    <row r="148" customHeight="1" spans="1:9">
      <c r="A148" s="71">
        <v>142</v>
      </c>
      <c r="B148" s="142"/>
      <c r="C148" s="152"/>
      <c r="D148" s="152"/>
      <c r="E148" s="68"/>
      <c r="F148" s="136"/>
      <c r="G148" s="75"/>
      <c r="H148" s="75"/>
      <c r="I148" s="35"/>
    </row>
    <row r="149" customHeight="1" spans="1:9">
      <c r="A149" s="71">
        <v>143</v>
      </c>
      <c r="B149" s="142"/>
      <c r="C149" s="152"/>
      <c r="D149" s="152"/>
      <c r="E149" s="68"/>
      <c r="F149" s="136"/>
      <c r="G149" s="75"/>
      <c r="H149" s="75"/>
      <c r="I149" s="35"/>
    </row>
    <row r="150" customHeight="1" spans="1:9">
      <c r="A150" s="71">
        <v>144</v>
      </c>
      <c r="B150" s="142"/>
      <c r="C150" s="152"/>
      <c r="D150" s="152"/>
      <c r="E150" s="68"/>
      <c r="F150" s="136"/>
      <c r="G150" s="75"/>
      <c r="H150" s="75"/>
      <c r="I150" s="35"/>
    </row>
    <row r="151" customHeight="1" spans="1:9">
      <c r="A151" s="71">
        <v>145</v>
      </c>
      <c r="B151" s="142"/>
      <c r="C151" s="152"/>
      <c r="D151" s="152"/>
      <c r="E151" s="68"/>
      <c r="F151" s="136"/>
      <c r="G151" s="75"/>
      <c r="H151" s="75"/>
      <c r="I151" s="35"/>
    </row>
    <row r="152" customHeight="1" spans="1:9">
      <c r="A152" s="71">
        <v>146</v>
      </c>
      <c r="B152" s="153"/>
      <c r="C152" s="152"/>
      <c r="D152" s="152"/>
      <c r="E152" s="68"/>
      <c r="F152" s="136"/>
      <c r="G152" s="75"/>
      <c r="H152" s="75"/>
      <c r="I152" s="35"/>
    </row>
    <row r="153" customHeight="1" spans="1:9">
      <c r="A153" s="71">
        <v>147</v>
      </c>
      <c r="B153" s="153"/>
      <c r="C153" s="152"/>
      <c r="D153" s="152"/>
      <c r="E153" s="68"/>
      <c r="F153" s="136"/>
      <c r="G153" s="75"/>
      <c r="H153" s="75"/>
      <c r="I153" s="35"/>
    </row>
    <row r="154" customHeight="1" spans="1:9">
      <c r="A154" s="71">
        <v>148</v>
      </c>
      <c r="B154" s="142"/>
      <c r="C154" s="152"/>
      <c r="D154" s="152"/>
      <c r="E154" s="68"/>
      <c r="F154" s="136"/>
      <c r="G154" s="75"/>
      <c r="H154" s="75"/>
      <c r="I154" s="35"/>
    </row>
    <row r="155" customHeight="1" spans="1:9">
      <c r="A155" s="71">
        <v>149</v>
      </c>
      <c r="B155" s="153"/>
      <c r="C155" s="152"/>
      <c r="D155" s="152"/>
      <c r="E155" s="68"/>
      <c r="F155" s="136"/>
      <c r="G155" s="75"/>
      <c r="H155" s="75"/>
      <c r="I155" s="35"/>
    </row>
    <row r="156" customHeight="1" spans="1:9">
      <c r="A156" s="71">
        <v>150</v>
      </c>
      <c r="B156" s="153"/>
      <c r="C156" s="152"/>
      <c r="D156" s="152"/>
      <c r="E156" s="68"/>
      <c r="F156" s="136"/>
      <c r="G156" s="75"/>
      <c r="H156" s="75"/>
      <c r="I156" s="35"/>
    </row>
    <row r="157" customHeight="1" spans="1:9">
      <c r="A157" s="71">
        <v>151</v>
      </c>
      <c r="B157" s="134"/>
      <c r="C157" s="151"/>
      <c r="D157" s="151"/>
      <c r="E157" s="68"/>
      <c r="F157" s="136"/>
      <c r="G157" s="75"/>
      <c r="H157" s="75"/>
      <c r="I157" s="35"/>
    </row>
    <row r="158" customHeight="1" spans="1:9">
      <c r="A158" s="71">
        <v>152</v>
      </c>
      <c r="B158" s="153"/>
      <c r="C158" s="152"/>
      <c r="D158" s="152"/>
      <c r="E158" s="68"/>
      <c r="F158" s="136"/>
      <c r="G158" s="75"/>
      <c r="H158" s="75"/>
      <c r="I158" s="35"/>
    </row>
    <row r="159" customHeight="1" spans="1:9">
      <c r="A159" s="71">
        <v>153</v>
      </c>
      <c r="B159" s="142"/>
      <c r="C159" s="152"/>
      <c r="D159" s="152"/>
      <c r="E159" s="68"/>
      <c r="F159" s="136"/>
      <c r="G159" s="75"/>
      <c r="H159" s="75"/>
      <c r="I159" s="35"/>
    </row>
    <row r="160" customHeight="1" spans="1:9">
      <c r="A160" s="71">
        <v>154</v>
      </c>
      <c r="B160" s="153"/>
      <c r="C160" s="152"/>
      <c r="D160" s="152"/>
      <c r="E160" s="68"/>
      <c r="F160" s="136"/>
      <c r="G160" s="75"/>
      <c r="H160" s="75"/>
      <c r="I160" s="35"/>
    </row>
    <row r="161" customHeight="1" spans="1:9">
      <c r="A161" s="71">
        <v>155</v>
      </c>
      <c r="B161" s="153"/>
      <c r="C161" s="152"/>
      <c r="D161" s="152"/>
      <c r="E161" s="68"/>
      <c r="F161" s="136"/>
      <c r="G161" s="75"/>
      <c r="H161" s="75"/>
      <c r="I161" s="35"/>
    </row>
    <row r="162" customHeight="1" spans="1:9">
      <c r="A162" s="71">
        <v>156</v>
      </c>
      <c r="B162" s="142"/>
      <c r="C162" s="152"/>
      <c r="D162" s="152"/>
      <c r="E162" s="68"/>
      <c r="F162" s="136"/>
      <c r="G162" s="75"/>
      <c r="H162" s="75"/>
      <c r="I162" s="35"/>
    </row>
    <row r="163" customHeight="1" spans="1:9">
      <c r="A163" s="71">
        <v>157</v>
      </c>
      <c r="B163" s="153"/>
      <c r="C163" s="152"/>
      <c r="D163" s="152"/>
      <c r="E163" s="68"/>
      <c r="F163" s="136"/>
      <c r="G163" s="75"/>
      <c r="H163" s="75"/>
      <c r="I163" s="35"/>
    </row>
    <row r="164" customHeight="1" spans="1:9">
      <c r="A164" s="71"/>
      <c r="B164" s="72"/>
      <c r="C164" s="73"/>
      <c r="D164" s="73"/>
      <c r="E164" s="71"/>
      <c r="F164" s="136"/>
      <c r="G164" s="75"/>
      <c r="H164" s="75"/>
      <c r="I164" s="35"/>
    </row>
    <row r="165" customHeight="1" spans="1:9">
      <c r="A165" s="71"/>
      <c r="B165" s="72"/>
      <c r="C165" s="73"/>
      <c r="D165" s="73"/>
      <c r="E165" s="71"/>
      <c r="F165" s="136"/>
      <c r="G165" s="75"/>
      <c r="H165" s="75"/>
      <c r="I165" s="35"/>
    </row>
    <row r="166" customHeight="1" spans="1:9">
      <c r="A166" s="71"/>
      <c r="B166" s="72"/>
      <c r="C166" s="73"/>
      <c r="D166" s="73"/>
      <c r="E166" s="71"/>
      <c r="F166" s="136"/>
      <c r="G166" s="75"/>
      <c r="H166" s="75"/>
      <c r="I166" s="35"/>
    </row>
    <row r="167" customHeight="1" spans="1:9">
      <c r="A167" s="71"/>
      <c r="B167" s="72"/>
      <c r="C167" s="73"/>
      <c r="D167" s="73"/>
      <c r="E167" s="71"/>
      <c r="F167" s="136"/>
      <c r="G167" s="75"/>
      <c r="H167" s="75"/>
      <c r="I167" s="35"/>
    </row>
    <row r="168" customHeight="1" spans="1:9">
      <c r="A168" s="71"/>
      <c r="B168" s="72"/>
      <c r="C168" s="73"/>
      <c r="D168" s="73"/>
      <c r="E168" s="71"/>
      <c r="F168" s="136"/>
      <c r="G168" s="75"/>
      <c r="H168" s="75"/>
      <c r="I168" s="35"/>
    </row>
    <row r="169" customHeight="1" spans="1:9">
      <c r="A169" s="77" t="s">
        <v>1078</v>
      </c>
      <c r="B169" s="78"/>
      <c r="C169" s="73"/>
      <c r="D169" s="73"/>
      <c r="E169" s="71"/>
      <c r="F169" s="136">
        <f>SUM(F7:F168)</f>
        <v>0</v>
      </c>
      <c r="G169" s="75">
        <f>SUM(G7:G168)</f>
        <v>0</v>
      </c>
      <c r="H169" s="75">
        <f>SUM(H7:H168)</f>
        <v>0</v>
      </c>
      <c r="I169" s="35"/>
    </row>
    <row r="170" customHeight="1" spans="1:7">
      <c r="A170" s="79" t="e">
        <f>#REF!&amp;#REF!</f>
        <v>#REF!</v>
      </c>
      <c r="G170" s="66" t="e">
        <f>"评估人员："&amp;#REF!</f>
        <v>#REF!</v>
      </c>
    </row>
    <row r="171" customHeight="1" spans="1:1">
      <c r="A171" s="79" t="e">
        <f>CONCATENATE(#REF!,#REF!,#REF!,#REF!,#REF!,#REF!,#REF!)</f>
        <v>#REF!</v>
      </c>
    </row>
  </sheetData>
  <mergeCells count="3">
    <mergeCell ref="A2:I2"/>
    <mergeCell ref="A3:I3"/>
    <mergeCell ref="A169:B169"/>
  </mergeCells>
  <hyperlinks>
    <hyperlink ref="A1" location="索引目录!I8" display="返回索引页"/>
    <hyperlink ref="B1" location="'5流动负债汇总'!B8"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H24"/>
  <sheetViews>
    <sheetView workbookViewId="0">
      <selection activeCell="C1" sqref="A$1:H$1048576"/>
    </sheetView>
  </sheetViews>
  <sheetFormatPr defaultColWidth="9" defaultRowHeight="15.75" customHeight="1" outlineLevelCol="7"/>
  <cols>
    <col min="1" max="1" width="6.75" style="21" customWidth="1"/>
    <col min="2" max="2" width="29.25" style="21" customWidth="1"/>
    <col min="3" max="3" width="13" style="21" customWidth="1"/>
    <col min="4" max="4" width="20.5" style="21" customWidth="1"/>
    <col min="5" max="5" width="16.5" style="21" hidden="1" customWidth="1" outlineLevel="1"/>
    <col min="6" max="6" width="18.25" style="21" customWidth="1" collapsed="1"/>
    <col min="7" max="7" width="17.875" style="21" customWidth="1"/>
    <col min="8" max="8" width="14.375" style="21" customWidth="1"/>
    <col min="9" max="16384" width="9" style="21"/>
  </cols>
  <sheetData>
    <row r="1" spans="1:8">
      <c r="A1" s="58" t="s">
        <v>207</v>
      </c>
      <c r="B1" s="59" t="s">
        <v>479</v>
      </c>
      <c r="C1" s="60"/>
      <c r="D1" s="60"/>
      <c r="E1" s="60"/>
      <c r="F1" s="60"/>
      <c r="G1" s="60"/>
      <c r="H1" s="60"/>
    </row>
    <row r="2" s="56" customFormat="1" ht="30" customHeight="1" spans="1:8">
      <c r="A2" s="61" t="s">
        <v>1079</v>
      </c>
      <c r="B2" s="62"/>
      <c r="C2" s="62"/>
      <c r="D2" s="62"/>
      <c r="E2" s="62"/>
      <c r="F2" s="62"/>
      <c r="G2" s="62"/>
      <c r="H2" s="62"/>
    </row>
    <row r="3" ht="14.1" customHeight="1" spans="1:8">
      <c r="A3" s="63" t="e">
        <f>CONCATENATE(#REF!,#REF!,#REF!,#REF!,#REF!,#REF!,#REF!)</f>
        <v>#REF!</v>
      </c>
      <c r="B3" s="63"/>
      <c r="C3" s="63"/>
      <c r="D3" s="63"/>
      <c r="E3" s="63"/>
      <c r="F3" s="63"/>
      <c r="G3" s="63"/>
      <c r="H3" s="64"/>
    </row>
    <row r="4" ht="14.1" customHeight="1" spans="1:8">
      <c r="A4" s="63"/>
      <c r="B4" s="63"/>
      <c r="C4" s="63"/>
      <c r="D4" s="63"/>
      <c r="E4" s="63"/>
      <c r="F4" s="63"/>
      <c r="G4" s="63"/>
      <c r="H4" s="65" t="s">
        <v>1080</v>
      </c>
    </row>
    <row r="5" customHeight="1" spans="1:8">
      <c r="A5" s="66" t="e">
        <f>#REF!&amp;#REF!</f>
        <v>#REF!</v>
      </c>
      <c r="H5" s="67" t="s">
        <v>236</v>
      </c>
    </row>
    <row r="6" s="57" customFormat="1" customHeight="1" spans="1:8">
      <c r="A6" s="68" t="s">
        <v>312</v>
      </c>
      <c r="B6" s="68" t="s">
        <v>599</v>
      </c>
      <c r="C6" s="68" t="s">
        <v>609</v>
      </c>
      <c r="D6" s="68" t="s">
        <v>608</v>
      </c>
      <c r="E6" s="69" t="s">
        <v>483</v>
      </c>
      <c r="F6" s="70" t="s">
        <v>346</v>
      </c>
      <c r="G6" s="68" t="s">
        <v>484</v>
      </c>
      <c r="H6" s="68" t="s">
        <v>340</v>
      </c>
    </row>
    <row r="7" customHeight="1" spans="1:8">
      <c r="A7" s="71">
        <v>1</v>
      </c>
      <c r="B7" s="149"/>
      <c r="C7" s="150"/>
      <c r="D7" s="134"/>
      <c r="E7" s="136"/>
      <c r="F7" s="75"/>
      <c r="G7" s="75"/>
      <c r="H7" s="72"/>
    </row>
    <row r="8" customHeight="1" spans="1:8">
      <c r="A8" s="71">
        <v>2</v>
      </c>
      <c r="B8" s="149"/>
      <c r="C8" s="150"/>
      <c r="D8" s="134"/>
      <c r="E8" s="136"/>
      <c r="F8" s="75"/>
      <c r="G8" s="75"/>
      <c r="H8" s="72"/>
    </row>
    <row r="9" customHeight="1" spans="1:8">
      <c r="A9" s="71">
        <v>3</v>
      </c>
      <c r="B9" s="149"/>
      <c r="C9" s="150"/>
      <c r="D9" s="134"/>
      <c r="E9" s="136"/>
      <c r="F9" s="75"/>
      <c r="G9" s="75"/>
      <c r="H9" s="72"/>
    </row>
    <row r="10" customHeight="1" spans="1:8">
      <c r="A10" s="71">
        <v>4</v>
      </c>
      <c r="B10" s="149"/>
      <c r="C10" s="150"/>
      <c r="D10" s="134"/>
      <c r="E10" s="136"/>
      <c r="F10" s="75"/>
      <c r="G10" s="75"/>
      <c r="H10" s="72"/>
    </row>
    <row r="11" customHeight="1" spans="1:8">
      <c r="A11" s="71">
        <v>5</v>
      </c>
      <c r="B11" s="149"/>
      <c r="C11" s="150"/>
      <c r="D11" s="134"/>
      <c r="E11" s="136"/>
      <c r="F11" s="75"/>
      <c r="G11" s="75"/>
      <c r="H11" s="72"/>
    </row>
    <row r="12" customHeight="1" spans="1:8">
      <c r="A12" s="71">
        <v>6</v>
      </c>
      <c r="B12" s="149"/>
      <c r="C12" s="150"/>
      <c r="D12" s="134"/>
      <c r="E12" s="136"/>
      <c r="F12" s="75"/>
      <c r="G12" s="75"/>
      <c r="H12" s="72"/>
    </row>
    <row r="13" customHeight="1" spans="1:8">
      <c r="A13" s="71">
        <v>7</v>
      </c>
      <c r="B13" s="149"/>
      <c r="C13" s="150"/>
      <c r="D13" s="134"/>
      <c r="E13" s="136"/>
      <c r="F13" s="75"/>
      <c r="G13" s="75"/>
      <c r="H13" s="72"/>
    </row>
    <row r="14" customHeight="1" spans="1:8">
      <c r="A14" s="71">
        <v>8</v>
      </c>
      <c r="B14" s="149"/>
      <c r="C14" s="150"/>
      <c r="D14" s="134"/>
      <c r="E14" s="136"/>
      <c r="F14" s="75"/>
      <c r="G14" s="75"/>
      <c r="H14" s="72"/>
    </row>
    <row r="15" customHeight="1" spans="1:8">
      <c r="A15" s="71">
        <v>9</v>
      </c>
      <c r="B15" s="149"/>
      <c r="C15" s="150"/>
      <c r="D15" s="134"/>
      <c r="E15" s="136"/>
      <c r="F15" s="75"/>
      <c r="G15" s="75"/>
      <c r="H15" s="72"/>
    </row>
    <row r="16" customHeight="1" spans="1:8">
      <c r="A16" s="71">
        <v>10</v>
      </c>
      <c r="B16" s="149"/>
      <c r="C16" s="150"/>
      <c r="D16" s="134"/>
      <c r="E16" s="136"/>
      <c r="F16" s="75"/>
      <c r="G16" s="75"/>
      <c r="H16" s="72"/>
    </row>
    <row r="17" customHeight="1" spans="1:8">
      <c r="A17" s="71">
        <v>11</v>
      </c>
      <c r="B17" s="149"/>
      <c r="C17" s="150"/>
      <c r="D17" s="134"/>
      <c r="E17" s="136"/>
      <c r="F17" s="75"/>
      <c r="G17" s="75"/>
      <c r="H17" s="72"/>
    </row>
    <row r="18" customHeight="1" spans="1:8">
      <c r="A18" s="71">
        <v>12</v>
      </c>
      <c r="B18" s="149"/>
      <c r="C18" s="150"/>
      <c r="D18" s="134"/>
      <c r="E18" s="136"/>
      <c r="F18" s="75"/>
      <c r="G18" s="75"/>
      <c r="H18" s="72"/>
    </row>
    <row r="19" customHeight="1" spans="1:8">
      <c r="A19" s="71">
        <v>13</v>
      </c>
      <c r="B19" s="149"/>
      <c r="C19" s="150"/>
      <c r="D19" s="134"/>
      <c r="E19" s="136"/>
      <c r="F19" s="75"/>
      <c r="G19" s="75"/>
      <c r="H19" s="72"/>
    </row>
    <row r="20" customHeight="1" spans="1:8">
      <c r="A20" s="71"/>
      <c r="B20" s="72"/>
      <c r="C20" s="150"/>
      <c r="D20" s="72"/>
      <c r="E20" s="136"/>
      <c r="F20" s="75"/>
      <c r="G20" s="75"/>
      <c r="H20" s="72"/>
    </row>
    <row r="21" customHeight="1" spans="1:8">
      <c r="A21" s="71"/>
      <c r="B21" s="72"/>
      <c r="C21" s="150"/>
      <c r="D21" s="72"/>
      <c r="E21" s="136"/>
      <c r="F21" s="75"/>
      <c r="G21" s="75"/>
      <c r="H21" s="72"/>
    </row>
    <row r="22" customHeight="1" spans="1:8">
      <c r="A22" s="77" t="s">
        <v>1075</v>
      </c>
      <c r="B22" s="88"/>
      <c r="C22" s="73"/>
      <c r="D22" s="72"/>
      <c r="E22" s="136">
        <f>SUM(E7:E21)</f>
        <v>0</v>
      </c>
      <c r="F22" s="75">
        <f>SUM(F7:F21)</f>
        <v>0</v>
      </c>
      <c r="G22" s="75">
        <f>SUM(G7:G21)</f>
        <v>0</v>
      </c>
      <c r="H22" s="72"/>
    </row>
    <row r="23" customHeight="1" spans="1:6">
      <c r="A23" s="79" t="e">
        <f>#REF!&amp;#REF!</f>
        <v>#REF!</v>
      </c>
      <c r="F23" s="66" t="e">
        <f>"评估人员："&amp;#REF!</f>
        <v>#REF!</v>
      </c>
    </row>
    <row r="24" customHeight="1" spans="1:1">
      <c r="A24" s="79" t="e">
        <f>CONCATENATE(#REF!,#REF!,#REF!,#REF!,#REF!,#REF!,#REF!)</f>
        <v>#REF!</v>
      </c>
    </row>
  </sheetData>
  <autoFilter ref="A6:I19">
    <extLst/>
  </autoFilter>
  <mergeCells count="3">
    <mergeCell ref="A2:H2"/>
    <mergeCell ref="A3:H3"/>
    <mergeCell ref="A22:B22"/>
  </mergeCells>
  <hyperlinks>
    <hyperlink ref="A1" location="索引目录!I9" display="返回索引页"/>
    <hyperlink ref="B1" location="'5流动负债汇总'!B9"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H19"/>
  <sheetViews>
    <sheetView workbookViewId="0">
      <selection activeCell="C1" sqref="A$1:H$1048576"/>
    </sheetView>
  </sheetViews>
  <sheetFormatPr defaultColWidth="9" defaultRowHeight="15.75" customHeight="1" outlineLevelCol="7"/>
  <cols>
    <col min="1" max="1" width="6.75" style="21" customWidth="1"/>
    <col min="2" max="2" width="29.625" style="21" customWidth="1"/>
    <col min="3" max="3" width="14.625" style="21" customWidth="1"/>
    <col min="4" max="4" width="17.25" style="21" customWidth="1"/>
    <col min="5" max="5" width="16.5" style="21" hidden="1" customWidth="1" outlineLevel="1"/>
    <col min="6" max="6" width="18.375" style="21" customWidth="1" collapsed="1"/>
    <col min="7" max="7" width="17.75" style="21" customWidth="1"/>
    <col min="8" max="8" width="16.5" style="21" customWidth="1"/>
    <col min="9" max="16384" width="9" style="21"/>
  </cols>
  <sheetData>
    <row r="1" s="138" customFormat="1" ht="14.25" spans="1:8">
      <c r="A1" s="58" t="s">
        <v>207</v>
      </c>
      <c r="B1" s="59" t="s">
        <v>479</v>
      </c>
      <c r="C1" s="139"/>
      <c r="D1" s="139"/>
      <c r="E1" s="139"/>
      <c r="F1" s="139"/>
      <c r="G1" s="139"/>
      <c r="H1" s="139"/>
    </row>
    <row r="2" s="56" customFormat="1" ht="30" customHeight="1" spans="1:8">
      <c r="A2" s="61" t="s">
        <v>1081</v>
      </c>
      <c r="B2" s="62"/>
      <c r="C2" s="62"/>
      <c r="D2" s="62"/>
      <c r="E2" s="62"/>
      <c r="F2" s="62"/>
      <c r="G2" s="62"/>
      <c r="H2" s="62"/>
    </row>
    <row r="3" ht="14.1" customHeight="1" spans="1:8">
      <c r="A3" s="63" t="e">
        <f>CONCATENATE(#REF!,#REF!,#REF!,#REF!,#REF!,#REF!,#REF!)</f>
        <v>#REF!</v>
      </c>
      <c r="B3" s="63"/>
      <c r="C3" s="63"/>
      <c r="D3" s="63"/>
      <c r="E3" s="63"/>
      <c r="F3" s="63"/>
      <c r="G3" s="63"/>
      <c r="H3" s="64"/>
    </row>
    <row r="4" ht="14.1" customHeight="1" spans="1:8">
      <c r="A4" s="63"/>
      <c r="B4" s="63"/>
      <c r="C4" s="63"/>
      <c r="D4" s="63"/>
      <c r="E4" s="63"/>
      <c r="F4" s="63"/>
      <c r="G4" s="63"/>
      <c r="H4" s="65" t="s">
        <v>1082</v>
      </c>
    </row>
    <row r="5" customHeight="1" spans="1:8">
      <c r="A5" s="66" t="e">
        <f>#REF!&amp;#REF!</f>
        <v>#REF!</v>
      </c>
      <c r="H5" s="67" t="s">
        <v>236</v>
      </c>
    </row>
    <row r="6" s="57" customFormat="1" customHeight="1" spans="1:8">
      <c r="A6" s="68" t="s">
        <v>312</v>
      </c>
      <c r="B6" s="68" t="s">
        <v>599</v>
      </c>
      <c r="C6" s="68" t="s">
        <v>609</v>
      </c>
      <c r="D6" s="68" t="s">
        <v>608</v>
      </c>
      <c r="E6" s="69" t="s">
        <v>483</v>
      </c>
      <c r="F6" s="70" t="s">
        <v>346</v>
      </c>
      <c r="G6" s="68" t="s">
        <v>484</v>
      </c>
      <c r="H6" s="68" t="s">
        <v>340</v>
      </c>
    </row>
    <row r="7" s="126" customFormat="1" customHeight="1" spans="1:8">
      <c r="A7" s="129">
        <v>1</v>
      </c>
      <c r="B7" s="140"/>
      <c r="C7" s="141"/>
      <c r="D7" s="142"/>
      <c r="E7" s="143"/>
      <c r="F7" s="133"/>
      <c r="G7" s="133"/>
      <c r="H7" s="132"/>
    </row>
    <row r="8" s="126" customFormat="1" customHeight="1" spans="1:8">
      <c r="A8" s="129">
        <v>2</v>
      </c>
      <c r="B8" s="144"/>
      <c r="C8" s="141"/>
      <c r="D8" s="142"/>
      <c r="E8" s="143"/>
      <c r="F8" s="133"/>
      <c r="G8" s="133"/>
      <c r="H8" s="132"/>
    </row>
    <row r="9" s="126" customFormat="1" customHeight="1" spans="1:8">
      <c r="A9" s="129">
        <v>3</v>
      </c>
      <c r="B9" s="140"/>
      <c r="C9" s="141"/>
      <c r="D9" s="142"/>
      <c r="E9" s="143"/>
      <c r="F9" s="133"/>
      <c r="G9" s="133"/>
      <c r="H9" s="132"/>
    </row>
    <row r="10" s="126" customFormat="1" customHeight="1" spans="1:8">
      <c r="A10" s="129">
        <v>4</v>
      </c>
      <c r="B10" s="144"/>
      <c r="C10" s="141"/>
      <c r="D10" s="142"/>
      <c r="E10" s="143"/>
      <c r="F10" s="145"/>
      <c r="G10" s="133"/>
      <c r="H10" s="132"/>
    </row>
    <row r="11" s="126" customFormat="1" customHeight="1" spans="1:8">
      <c r="A11" s="129">
        <v>5</v>
      </c>
      <c r="B11" s="140"/>
      <c r="C11" s="141"/>
      <c r="D11" s="142"/>
      <c r="E11" s="143"/>
      <c r="F11" s="145"/>
      <c r="G11" s="133"/>
      <c r="H11" s="132"/>
    </row>
    <row r="12" s="126" customFormat="1" customHeight="1" spans="1:8">
      <c r="A12" s="129">
        <v>6</v>
      </c>
      <c r="B12" s="140"/>
      <c r="C12" s="141"/>
      <c r="D12" s="142"/>
      <c r="E12" s="143"/>
      <c r="F12" s="145"/>
      <c r="G12" s="133"/>
      <c r="H12" s="132"/>
    </row>
    <row r="13" s="126" customFormat="1" customHeight="1" spans="1:8">
      <c r="A13" s="129">
        <v>7</v>
      </c>
      <c r="B13" s="140"/>
      <c r="C13" s="141"/>
      <c r="D13" s="142"/>
      <c r="E13" s="143"/>
      <c r="F13" s="145"/>
      <c r="G13" s="133"/>
      <c r="H13" s="132"/>
    </row>
    <row r="14" s="126" customFormat="1" customHeight="1" spans="1:8">
      <c r="A14" s="129">
        <v>8</v>
      </c>
      <c r="B14" s="140"/>
      <c r="C14" s="141"/>
      <c r="D14" s="142"/>
      <c r="E14" s="143"/>
      <c r="F14" s="145"/>
      <c r="G14" s="133"/>
      <c r="H14" s="132"/>
    </row>
    <row r="15" s="126" customFormat="1" customHeight="1" spans="1:8">
      <c r="A15" s="129">
        <v>9</v>
      </c>
      <c r="B15" s="140"/>
      <c r="C15" s="141"/>
      <c r="D15" s="142"/>
      <c r="E15" s="143"/>
      <c r="F15" s="145"/>
      <c r="G15" s="133"/>
      <c r="H15" s="132"/>
    </row>
    <row r="16" s="126" customFormat="1" customHeight="1" spans="1:8">
      <c r="A16" s="129">
        <v>10</v>
      </c>
      <c r="B16" s="140"/>
      <c r="C16" s="141"/>
      <c r="D16" s="142"/>
      <c r="E16" s="143"/>
      <c r="F16" s="145"/>
      <c r="G16" s="133"/>
      <c r="H16" s="132"/>
    </row>
    <row r="17" s="126" customFormat="1" customHeight="1" spans="1:8">
      <c r="A17" s="146" t="s">
        <v>282</v>
      </c>
      <c r="B17" s="147"/>
      <c r="C17" s="141"/>
      <c r="D17" s="142"/>
      <c r="E17" s="143">
        <f>SUM(E7:E16)</f>
        <v>0</v>
      </c>
      <c r="F17" s="145">
        <f>SUM(F7:F16)</f>
        <v>0</v>
      </c>
      <c r="G17" s="133">
        <f>SUM(G7:G16)</f>
        <v>0</v>
      </c>
      <c r="H17" s="132"/>
    </row>
    <row r="18" customHeight="1" spans="1:6">
      <c r="A18" s="79" t="e">
        <f>'5-4应付账款'!A23</f>
        <v>#REF!</v>
      </c>
      <c r="F18" s="148" t="s">
        <v>1083</v>
      </c>
    </row>
    <row r="19" customHeight="1" spans="1:1">
      <c r="A19" s="79" t="e">
        <f>'5-4应付账款'!A24</f>
        <v>#REF!</v>
      </c>
    </row>
  </sheetData>
  <mergeCells count="3">
    <mergeCell ref="A2:H2"/>
    <mergeCell ref="A3:H3"/>
    <mergeCell ref="A17:B17"/>
  </mergeCells>
  <hyperlinks>
    <hyperlink ref="A1" location="索引目录!I10" display="返回索引页"/>
    <hyperlink ref="B1" location="'5流动负债汇总'!B10"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A2" sqref="A2:D2"/>
    </sheetView>
  </sheetViews>
  <sheetFormatPr defaultColWidth="9" defaultRowHeight="15.75"/>
  <cols>
    <col min="1" max="1" width="6.625" style="823" customWidth="1"/>
    <col min="2" max="2" width="12.125" style="823" customWidth="1"/>
    <col min="3" max="3" width="20.375" style="823" customWidth="1"/>
    <col min="4" max="4" width="13.5" style="823" customWidth="1"/>
    <col min="5" max="5" width="13.625" style="823" customWidth="1"/>
    <col min="6" max="7" width="9" style="823" customWidth="1"/>
    <col min="8" max="9" width="12.625" style="823" customWidth="1"/>
    <col min="10" max="16384" width="9" style="823"/>
  </cols>
  <sheetData>
    <row r="1" ht="20.25" spans="1:9">
      <c r="A1" s="824" t="s">
        <v>342</v>
      </c>
      <c r="B1" s="824"/>
      <c r="C1" s="824"/>
      <c r="D1" s="824"/>
      <c r="E1" s="824"/>
      <c r="F1" s="824"/>
      <c r="G1" s="824"/>
      <c r="H1" s="824"/>
      <c r="I1" s="824"/>
    </row>
    <row r="2" spans="1:1">
      <c r="A2" s="739" t="s">
        <v>207</v>
      </c>
    </row>
    <row r="3" s="821" customFormat="1" ht="12.75" spans="1:9">
      <c r="A3" s="825" t="e">
        <f>"编制单位:"&amp;#REF!</f>
        <v>#REF!</v>
      </c>
      <c r="B3" s="826"/>
      <c r="C3" s="826"/>
      <c r="D3" s="827" t="e">
        <f>CONCATENATE(#REF!,#REF!,#REF!,#REF!,#REF!,#REF!,#REF!)</f>
        <v>#REF!</v>
      </c>
      <c r="E3" s="827"/>
      <c r="F3" s="827"/>
      <c r="G3" s="826"/>
      <c r="H3" s="826"/>
      <c r="I3" s="831" t="s">
        <v>311</v>
      </c>
    </row>
    <row r="4" s="822" customFormat="1" ht="12.75" spans="1:9">
      <c r="A4" s="828" t="s">
        <v>312</v>
      </c>
      <c r="B4" s="828" t="s">
        <v>343</v>
      </c>
      <c r="C4" s="828" t="s">
        <v>344</v>
      </c>
      <c r="D4" s="828" t="s">
        <v>345</v>
      </c>
      <c r="E4" s="828" t="s">
        <v>346</v>
      </c>
      <c r="F4" s="828" t="s">
        <v>347</v>
      </c>
      <c r="G4" s="828" t="s">
        <v>348</v>
      </c>
      <c r="H4" s="828" t="s">
        <v>349</v>
      </c>
      <c r="I4" s="828" t="s">
        <v>350</v>
      </c>
    </row>
    <row r="5" s="821" customFormat="1" ht="12.75" spans="1:9">
      <c r="A5" s="828">
        <v>1</v>
      </c>
      <c r="B5" s="829"/>
      <c r="C5" s="829"/>
      <c r="D5" s="829"/>
      <c r="E5" s="830"/>
      <c r="F5" s="829"/>
      <c r="G5" s="829"/>
      <c r="H5" s="830"/>
      <c r="I5" s="829"/>
    </row>
    <row r="6" s="821" customFormat="1" ht="12.75" spans="1:9">
      <c r="A6" s="828">
        <v>2</v>
      </c>
      <c r="B6" s="829"/>
      <c r="C6" s="829"/>
      <c r="D6" s="829"/>
      <c r="E6" s="830"/>
      <c r="F6" s="829"/>
      <c r="G6" s="829"/>
      <c r="H6" s="830"/>
      <c r="I6" s="829"/>
    </row>
    <row r="7" s="821" customFormat="1" ht="12.75" spans="1:9">
      <c r="A7" s="828">
        <v>3</v>
      </c>
      <c r="B7" s="829"/>
      <c r="C7" s="829"/>
      <c r="D7" s="829"/>
      <c r="E7" s="830"/>
      <c r="F7" s="829"/>
      <c r="G7" s="829"/>
      <c r="H7" s="830"/>
      <c r="I7" s="829"/>
    </row>
    <row r="8" s="821" customFormat="1" ht="12.75" spans="1:9">
      <c r="A8" s="828">
        <v>4</v>
      </c>
      <c r="B8" s="829"/>
      <c r="C8" s="829"/>
      <c r="D8" s="829"/>
      <c r="E8" s="830"/>
      <c r="F8" s="829"/>
      <c r="G8" s="829"/>
      <c r="H8" s="830"/>
      <c r="I8" s="829"/>
    </row>
    <row r="9" s="821" customFormat="1" ht="12.75" spans="1:9">
      <c r="A9" s="828">
        <v>5</v>
      </c>
      <c r="B9" s="829"/>
      <c r="C9" s="829"/>
      <c r="D9" s="829"/>
      <c r="E9" s="830"/>
      <c r="F9" s="829"/>
      <c r="G9" s="829"/>
      <c r="H9" s="830"/>
      <c r="I9" s="829"/>
    </row>
    <row r="10" s="821" customFormat="1" ht="12.75" spans="1:9">
      <c r="A10" s="828">
        <v>6</v>
      </c>
      <c r="B10" s="829"/>
      <c r="C10" s="829"/>
      <c r="D10" s="829"/>
      <c r="E10" s="830"/>
      <c r="F10" s="829"/>
      <c r="G10" s="829"/>
      <c r="H10" s="830"/>
      <c r="I10" s="829"/>
    </row>
    <row r="11" s="821" customFormat="1" ht="12.75" spans="1:9">
      <c r="A11" s="828">
        <v>7</v>
      </c>
      <c r="B11" s="829"/>
      <c r="C11" s="829"/>
      <c r="D11" s="829"/>
      <c r="E11" s="830"/>
      <c r="F11" s="829"/>
      <c r="G11" s="829"/>
      <c r="H11" s="830"/>
      <c r="I11" s="829"/>
    </row>
    <row r="12" s="821" customFormat="1" ht="12.75" spans="1:9">
      <c r="A12" s="828">
        <v>8</v>
      </c>
      <c r="B12" s="829"/>
      <c r="C12" s="829"/>
      <c r="D12" s="829"/>
      <c r="E12" s="830"/>
      <c r="F12" s="829"/>
      <c r="G12" s="829"/>
      <c r="H12" s="830"/>
      <c r="I12" s="829"/>
    </row>
    <row r="13" s="821" customFormat="1" ht="12.75" spans="1:9">
      <c r="A13" s="828">
        <v>9</v>
      </c>
      <c r="B13" s="829"/>
      <c r="C13" s="829"/>
      <c r="D13" s="829"/>
      <c r="E13" s="830"/>
      <c r="F13" s="829"/>
      <c r="G13" s="829"/>
      <c r="H13" s="830"/>
      <c r="I13" s="829"/>
    </row>
    <row r="14" s="821" customFormat="1" ht="12.75" spans="1:9">
      <c r="A14" s="828">
        <v>10</v>
      </c>
      <c r="B14" s="829"/>
      <c r="C14" s="829"/>
      <c r="D14" s="829"/>
      <c r="E14" s="830"/>
      <c r="F14" s="829"/>
      <c r="G14" s="829"/>
      <c r="H14" s="830"/>
      <c r="I14" s="829"/>
    </row>
    <row r="15" s="821" customFormat="1" ht="12.75" spans="1:1">
      <c r="A15" s="821" t="s">
        <v>331</v>
      </c>
    </row>
    <row r="16" s="821" customFormat="1" ht="12.75" spans="1:1">
      <c r="A16" s="821" t="s">
        <v>351</v>
      </c>
    </row>
    <row r="17" s="821" customFormat="1" ht="12.75"/>
  </sheetData>
  <mergeCells count="2">
    <mergeCell ref="A1:I1"/>
    <mergeCell ref="D3:F3"/>
  </mergeCells>
  <hyperlinks>
    <hyperlink ref="A2" location="索引目录!C4" display="返回索引页"/>
  </hyperlinks>
  <pageMargins left="0.7" right="0.7" top="0.75" bottom="0.75" header="0.3" footer="0.3"/>
  <headerFooter/>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G30"/>
  <sheetViews>
    <sheetView workbookViewId="0">
      <selection activeCell="C1" sqref="A$1:G$1048576"/>
    </sheetView>
  </sheetViews>
  <sheetFormatPr defaultColWidth="9" defaultRowHeight="15.75" customHeight="1" outlineLevelCol="6"/>
  <cols>
    <col min="1" max="1" width="6.375" style="21" customWidth="1"/>
    <col min="2" max="2" width="32.875" style="21" customWidth="1"/>
    <col min="3" max="3" width="16.125" style="21" customWidth="1"/>
    <col min="4" max="4" width="12" style="21" hidden="1" customWidth="1" outlineLevel="1"/>
    <col min="5" max="5" width="21.625" style="21" customWidth="1" collapsed="1"/>
    <col min="6" max="6" width="21.5" style="21" customWidth="1"/>
    <col min="7" max="7" width="21.75" style="21" customWidth="1"/>
    <col min="8" max="16384" width="9" style="21"/>
  </cols>
  <sheetData>
    <row r="1" spans="1:7">
      <c r="A1" s="58" t="s">
        <v>207</v>
      </c>
      <c r="B1" s="80" t="s">
        <v>479</v>
      </c>
      <c r="C1" s="60"/>
      <c r="D1" s="60"/>
      <c r="E1" s="60"/>
      <c r="F1" s="60"/>
      <c r="G1" s="60"/>
    </row>
    <row r="2" s="56" customFormat="1" ht="30" customHeight="1" spans="1:7">
      <c r="A2" s="61" t="s">
        <v>1084</v>
      </c>
      <c r="B2" s="62"/>
      <c r="C2" s="62"/>
      <c r="D2" s="62"/>
      <c r="E2" s="62"/>
      <c r="F2" s="62"/>
      <c r="G2" s="62"/>
    </row>
    <row r="3" ht="14.1" customHeight="1" spans="1:7">
      <c r="A3" s="63" t="e">
        <f>CONCATENATE(#REF!,#REF!,#REF!,#REF!,#REF!,#REF!,#REF!)</f>
        <v>#REF!</v>
      </c>
      <c r="B3" s="63"/>
      <c r="C3" s="63"/>
      <c r="D3" s="63"/>
      <c r="E3" s="63"/>
      <c r="F3" s="63"/>
      <c r="G3" s="63"/>
    </row>
    <row r="4" ht="14.1" customHeight="1" spans="1:7">
      <c r="A4" s="63"/>
      <c r="B4" s="63"/>
      <c r="C4" s="63"/>
      <c r="D4" s="63"/>
      <c r="E4" s="63"/>
      <c r="F4" s="63"/>
      <c r="G4" s="82" t="s">
        <v>1085</v>
      </c>
    </row>
    <row r="5" customHeight="1" spans="1:7">
      <c r="A5" s="66" t="e">
        <f>#REF!&amp;#REF!</f>
        <v>#REF!</v>
      </c>
      <c r="G5" s="67" t="s">
        <v>236</v>
      </c>
    </row>
    <row r="6" s="57" customFormat="1" customHeight="1" spans="1:7">
      <c r="A6" s="68" t="s">
        <v>312</v>
      </c>
      <c r="B6" s="68" t="s">
        <v>710</v>
      </c>
      <c r="C6" s="68" t="s">
        <v>609</v>
      </c>
      <c r="D6" s="69" t="s">
        <v>483</v>
      </c>
      <c r="E6" s="70" t="s">
        <v>346</v>
      </c>
      <c r="F6" s="68" t="s">
        <v>484</v>
      </c>
      <c r="G6" s="68" t="s">
        <v>340</v>
      </c>
    </row>
    <row r="7" customHeight="1" spans="1:7">
      <c r="A7" s="71">
        <v>1</v>
      </c>
      <c r="B7" s="134" t="s">
        <v>1086</v>
      </c>
      <c r="C7" s="73"/>
      <c r="D7" s="74"/>
      <c r="E7" s="76"/>
      <c r="F7" s="75"/>
      <c r="G7" s="72"/>
    </row>
    <row r="8" customHeight="1" spans="1:7">
      <c r="A8" s="71">
        <v>2</v>
      </c>
      <c r="B8" s="134" t="s">
        <v>1087</v>
      </c>
      <c r="C8" s="73"/>
      <c r="D8" s="136"/>
      <c r="E8" s="75"/>
      <c r="F8" s="75">
        <v>0</v>
      </c>
      <c r="G8" s="89"/>
    </row>
    <row r="9" customHeight="1" spans="1:7">
      <c r="A9" s="71">
        <v>3</v>
      </c>
      <c r="B9" s="134" t="s">
        <v>1088</v>
      </c>
      <c r="C9" s="73"/>
      <c r="D9" s="74"/>
      <c r="E9" s="76"/>
      <c r="F9" s="75"/>
      <c r="G9" s="72"/>
    </row>
    <row r="10" customHeight="1" spans="1:7">
      <c r="A10" s="71">
        <v>4</v>
      </c>
      <c r="B10" s="134" t="s">
        <v>1089</v>
      </c>
      <c r="C10" s="73"/>
      <c r="D10" s="74"/>
      <c r="E10" s="76"/>
      <c r="F10" s="75"/>
      <c r="G10" s="72"/>
    </row>
    <row r="11" customHeight="1" spans="1:7">
      <c r="A11" s="71">
        <v>5</v>
      </c>
      <c r="B11" s="134" t="s">
        <v>1090</v>
      </c>
      <c r="C11" s="73"/>
      <c r="D11" s="74"/>
      <c r="E11" s="76"/>
      <c r="F11" s="75"/>
      <c r="G11" s="72"/>
    </row>
    <row r="12" customHeight="1" spans="1:7">
      <c r="A12" s="71">
        <v>6</v>
      </c>
      <c r="B12" s="134" t="s">
        <v>1091</v>
      </c>
      <c r="C12" s="73"/>
      <c r="D12" s="74"/>
      <c r="E12" s="76"/>
      <c r="F12" s="75"/>
      <c r="G12" s="72"/>
    </row>
    <row r="13" customHeight="1" spans="1:7">
      <c r="A13" s="71">
        <v>7</v>
      </c>
      <c r="B13" s="134" t="s">
        <v>1092</v>
      </c>
      <c r="C13" s="73"/>
      <c r="D13" s="74"/>
      <c r="E13" s="76"/>
      <c r="F13" s="75"/>
      <c r="G13" s="72"/>
    </row>
    <row r="14" customHeight="1" spans="1:7">
      <c r="A14" s="71">
        <v>8</v>
      </c>
      <c r="B14" s="134" t="s">
        <v>1093</v>
      </c>
      <c r="C14" s="73"/>
      <c r="D14" s="74"/>
      <c r="E14" s="76"/>
      <c r="F14" s="75"/>
      <c r="G14" s="72"/>
    </row>
    <row r="15" customHeight="1" spans="1:7">
      <c r="A15" s="71">
        <v>9</v>
      </c>
      <c r="B15" s="134" t="s">
        <v>1094</v>
      </c>
      <c r="C15" s="73"/>
      <c r="D15" s="74"/>
      <c r="E15" s="76"/>
      <c r="F15" s="75"/>
      <c r="G15" s="72"/>
    </row>
    <row r="16" customHeight="1" spans="1:7">
      <c r="A16" s="71">
        <v>10</v>
      </c>
      <c r="B16" s="134" t="s">
        <v>1095</v>
      </c>
      <c r="C16" s="73"/>
      <c r="D16" s="74"/>
      <c r="E16" s="76"/>
      <c r="F16" s="75"/>
      <c r="G16" s="72"/>
    </row>
    <row r="17" customHeight="1" spans="1:7">
      <c r="A17" s="71">
        <v>11</v>
      </c>
      <c r="B17" s="134" t="s">
        <v>1096</v>
      </c>
      <c r="C17" s="73"/>
      <c r="D17" s="74"/>
      <c r="E17" s="76"/>
      <c r="F17" s="75"/>
      <c r="G17" s="72"/>
    </row>
    <row r="18" customHeight="1" spans="1:7">
      <c r="A18" s="71">
        <v>12</v>
      </c>
      <c r="B18" s="134" t="s">
        <v>1097</v>
      </c>
      <c r="C18" s="73"/>
      <c r="D18" s="74"/>
      <c r="E18" s="76"/>
      <c r="F18" s="75"/>
      <c r="G18" s="72"/>
    </row>
    <row r="19" customHeight="1" spans="1:7">
      <c r="A19" s="71">
        <v>13</v>
      </c>
      <c r="B19" s="134" t="s">
        <v>1098</v>
      </c>
      <c r="C19" s="73"/>
      <c r="D19" s="74"/>
      <c r="E19" s="76"/>
      <c r="F19" s="75"/>
      <c r="G19" s="72"/>
    </row>
    <row r="20" customHeight="1" spans="1:7">
      <c r="A20" s="71">
        <v>14</v>
      </c>
      <c r="B20" s="134" t="s">
        <v>1099</v>
      </c>
      <c r="C20" s="73"/>
      <c r="D20" s="74"/>
      <c r="E20" s="76"/>
      <c r="F20" s="75"/>
      <c r="G20" s="72"/>
    </row>
    <row r="21" customHeight="1" spans="1:7">
      <c r="A21" s="71">
        <v>15</v>
      </c>
      <c r="B21" s="134" t="s">
        <v>524</v>
      </c>
      <c r="C21" s="73"/>
      <c r="D21" s="74"/>
      <c r="E21" s="76"/>
      <c r="F21" s="75"/>
      <c r="G21" s="72"/>
    </row>
    <row r="22" customHeight="1" spans="1:7">
      <c r="A22" s="71"/>
      <c r="B22" s="72"/>
      <c r="C22" s="73"/>
      <c r="D22" s="74"/>
      <c r="E22" s="76"/>
      <c r="F22" s="75"/>
      <c r="G22" s="72"/>
    </row>
    <row r="23" customHeight="1" spans="1:7">
      <c r="A23" s="71"/>
      <c r="B23" s="72"/>
      <c r="C23" s="73"/>
      <c r="D23" s="74"/>
      <c r="E23" s="76"/>
      <c r="F23" s="75"/>
      <c r="G23" s="72"/>
    </row>
    <row r="24" customHeight="1" spans="1:7">
      <c r="A24" s="71"/>
      <c r="B24" s="72"/>
      <c r="C24" s="73"/>
      <c r="D24" s="74"/>
      <c r="E24" s="76"/>
      <c r="F24" s="75"/>
      <c r="G24" s="72"/>
    </row>
    <row r="25" customHeight="1" spans="1:7">
      <c r="A25" s="71"/>
      <c r="B25" s="72"/>
      <c r="C25" s="73"/>
      <c r="D25" s="74"/>
      <c r="E25" s="76"/>
      <c r="F25" s="75"/>
      <c r="G25" s="72"/>
    </row>
    <row r="26" customHeight="1" spans="1:7">
      <c r="A26" s="71"/>
      <c r="B26" s="72"/>
      <c r="C26" s="73"/>
      <c r="D26" s="74"/>
      <c r="E26" s="76"/>
      <c r="F26" s="75"/>
      <c r="G26" s="72"/>
    </row>
    <row r="27" customHeight="1" spans="1:7">
      <c r="A27" s="71"/>
      <c r="B27" s="72"/>
      <c r="C27" s="73"/>
      <c r="D27" s="74"/>
      <c r="E27" s="76"/>
      <c r="F27" s="75"/>
      <c r="G27" s="72"/>
    </row>
    <row r="28" customHeight="1" spans="1:7">
      <c r="A28" s="77" t="s">
        <v>1100</v>
      </c>
      <c r="B28" s="88"/>
      <c r="C28" s="73"/>
      <c r="D28" s="74">
        <f>SUM(D7:D27)</f>
        <v>0</v>
      </c>
      <c r="E28" s="76">
        <f>SUM(E7:E27)</f>
        <v>0</v>
      </c>
      <c r="F28" s="75">
        <f>SUM(F7:F27)</f>
        <v>0</v>
      </c>
      <c r="G28" s="72"/>
    </row>
    <row r="29" customHeight="1" spans="1:5">
      <c r="A29" s="79" t="e">
        <f>#REF!&amp;#REF!</f>
        <v>#REF!</v>
      </c>
      <c r="E29" s="66" t="e">
        <f>"评估人员："&amp;#REF!</f>
        <v>#REF!</v>
      </c>
    </row>
    <row r="30" customHeight="1" spans="1:1">
      <c r="A30" s="79" t="e">
        <f>CONCATENATE(#REF!,#REF!,#REF!,#REF!,#REF!,#REF!,#REF!)</f>
        <v>#REF!</v>
      </c>
    </row>
  </sheetData>
  <mergeCells count="3">
    <mergeCell ref="A2:G2"/>
    <mergeCell ref="A3:G3"/>
    <mergeCell ref="A28:B28"/>
  </mergeCells>
  <hyperlinks>
    <hyperlink ref="A1" location="索引目录!I11" display="返回索引页"/>
    <hyperlink ref="B1" location="'5流动负债汇总'!B11"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H30"/>
  <sheetViews>
    <sheetView workbookViewId="0">
      <selection activeCell="C1" sqref="A$1:H$1048576"/>
    </sheetView>
  </sheetViews>
  <sheetFormatPr defaultColWidth="9" defaultRowHeight="15.75" customHeight="1" outlineLevelCol="7"/>
  <cols>
    <col min="1" max="1" width="7" style="21" customWidth="1"/>
    <col min="2" max="2" width="29.375" style="21" customWidth="1"/>
    <col min="3" max="3" width="13.5" style="21" customWidth="1"/>
    <col min="4" max="4" width="17.75" style="21" customWidth="1"/>
    <col min="5" max="5" width="16.875" style="21" hidden="1" customWidth="1" outlineLevel="1"/>
    <col min="6" max="6" width="18.75" style="21" customWidth="1" collapsed="1"/>
    <col min="7" max="7" width="18" style="21" customWidth="1"/>
    <col min="8" max="8" width="14.875" style="21" customWidth="1"/>
    <col min="9" max="16384" width="9" style="21"/>
  </cols>
  <sheetData>
    <row r="1" spans="1:8">
      <c r="A1" s="58" t="s">
        <v>207</v>
      </c>
      <c r="B1" s="59" t="s">
        <v>479</v>
      </c>
      <c r="C1" s="60"/>
      <c r="D1" s="60"/>
      <c r="E1" s="60"/>
      <c r="F1" s="60"/>
      <c r="G1" s="60"/>
      <c r="H1" s="60"/>
    </row>
    <row r="2" s="56" customFormat="1" ht="30" customHeight="1" spans="1:8">
      <c r="A2" s="61" t="s">
        <v>1101</v>
      </c>
      <c r="B2" s="62"/>
      <c r="C2" s="62"/>
      <c r="D2" s="62"/>
      <c r="E2" s="62"/>
      <c r="F2" s="62"/>
      <c r="G2" s="62"/>
      <c r="H2" s="62"/>
    </row>
    <row r="3" ht="14.1" customHeight="1" spans="1:8">
      <c r="A3" s="63" t="e">
        <f>CONCATENATE(#REF!,#REF!,#REF!,#REF!,#REF!,#REF!,#REF!)</f>
        <v>#REF!</v>
      </c>
      <c r="B3" s="63"/>
      <c r="C3" s="63"/>
      <c r="D3" s="63"/>
      <c r="E3" s="63"/>
      <c r="F3" s="63"/>
      <c r="G3" s="63"/>
      <c r="H3" s="64"/>
    </row>
    <row r="4" ht="14.1" customHeight="1" spans="1:8">
      <c r="A4" s="63"/>
      <c r="B4" s="63"/>
      <c r="C4" s="63"/>
      <c r="D4" s="63"/>
      <c r="E4" s="63"/>
      <c r="F4" s="63"/>
      <c r="G4" s="63"/>
      <c r="H4" s="65" t="s">
        <v>1102</v>
      </c>
    </row>
    <row r="5" customHeight="1" spans="1:8">
      <c r="A5" s="66" t="e">
        <f>#REF!&amp;#REF!</f>
        <v>#REF!</v>
      </c>
      <c r="H5" s="67" t="s">
        <v>236</v>
      </c>
    </row>
    <row r="6" s="57" customFormat="1" customHeight="1" spans="1:8">
      <c r="A6" s="68" t="s">
        <v>312</v>
      </c>
      <c r="B6" s="68" t="s">
        <v>1103</v>
      </c>
      <c r="C6" s="68" t="s">
        <v>609</v>
      </c>
      <c r="D6" s="68" t="s">
        <v>1104</v>
      </c>
      <c r="E6" s="69" t="s">
        <v>483</v>
      </c>
      <c r="F6" s="70" t="s">
        <v>346</v>
      </c>
      <c r="G6" s="68" t="s">
        <v>484</v>
      </c>
      <c r="H6" s="68" t="s">
        <v>340</v>
      </c>
    </row>
    <row r="7" customHeight="1" spans="1:8">
      <c r="A7" s="71">
        <v>1</v>
      </c>
      <c r="B7" s="134"/>
      <c r="C7" s="73"/>
      <c r="D7" s="134"/>
      <c r="E7" s="75"/>
      <c r="F7" s="75"/>
      <c r="G7" s="75"/>
      <c r="H7" s="72"/>
    </row>
    <row r="8" customHeight="1" spans="1:8">
      <c r="A8" s="71">
        <v>2</v>
      </c>
      <c r="B8" s="134"/>
      <c r="C8" s="73"/>
      <c r="D8" s="134"/>
      <c r="E8" s="75"/>
      <c r="F8" s="75"/>
      <c r="G8" s="75"/>
      <c r="H8" s="72"/>
    </row>
    <row r="9" customHeight="1" spans="1:8">
      <c r="A9" s="71">
        <v>3</v>
      </c>
      <c r="B9" s="134"/>
      <c r="C9" s="73"/>
      <c r="D9" s="134"/>
      <c r="E9" s="75"/>
      <c r="F9" s="75"/>
      <c r="G9" s="75"/>
      <c r="H9" s="72"/>
    </row>
    <row r="10" customHeight="1" spans="1:8">
      <c r="A10" s="71">
        <v>4</v>
      </c>
      <c r="B10" s="134"/>
      <c r="C10" s="73"/>
      <c r="D10" s="134"/>
      <c r="E10" s="75"/>
      <c r="F10" s="75"/>
      <c r="G10" s="75"/>
      <c r="H10" s="72"/>
    </row>
    <row r="11" customHeight="1" spans="1:8">
      <c r="A11" s="71">
        <v>5</v>
      </c>
      <c r="B11" s="134"/>
      <c r="C11" s="73"/>
      <c r="D11" s="134"/>
      <c r="E11" s="75"/>
      <c r="F11" s="75"/>
      <c r="G11" s="75"/>
      <c r="H11" s="72"/>
    </row>
    <row r="12" customHeight="1" spans="1:8">
      <c r="A12" s="71">
        <v>6</v>
      </c>
      <c r="B12" s="134"/>
      <c r="C12" s="73"/>
      <c r="D12" s="134"/>
      <c r="E12" s="75"/>
      <c r="F12" s="75"/>
      <c r="G12" s="75"/>
      <c r="H12" s="72"/>
    </row>
    <row r="13" customHeight="1" spans="1:8">
      <c r="A13" s="71">
        <v>7</v>
      </c>
      <c r="B13" s="134"/>
      <c r="C13" s="73"/>
      <c r="D13" s="134"/>
      <c r="E13" s="75"/>
      <c r="F13" s="75"/>
      <c r="G13" s="75"/>
      <c r="H13" s="72"/>
    </row>
    <row r="14" customHeight="1" spans="1:8">
      <c r="A14" s="71">
        <v>8</v>
      </c>
      <c r="B14" s="134"/>
      <c r="C14" s="73"/>
      <c r="D14" s="134"/>
      <c r="E14" s="75"/>
      <c r="F14" s="75"/>
      <c r="G14" s="75"/>
      <c r="H14" s="72"/>
    </row>
    <row r="15" customHeight="1" spans="1:8">
      <c r="A15" s="71"/>
      <c r="B15" s="72"/>
      <c r="C15" s="73"/>
      <c r="D15" s="72"/>
      <c r="E15" s="75"/>
      <c r="F15" s="75"/>
      <c r="G15" s="75"/>
      <c r="H15" s="72"/>
    </row>
    <row r="16" customHeight="1" spans="1:8">
      <c r="A16" s="71"/>
      <c r="B16" s="72"/>
      <c r="C16" s="73"/>
      <c r="D16" s="72"/>
      <c r="E16" s="74"/>
      <c r="F16" s="76"/>
      <c r="G16" s="75"/>
      <c r="H16" s="72"/>
    </row>
    <row r="17" customHeight="1" spans="1:8">
      <c r="A17" s="71"/>
      <c r="B17" s="72"/>
      <c r="C17" s="73"/>
      <c r="D17" s="72"/>
      <c r="E17" s="74"/>
      <c r="F17" s="76"/>
      <c r="G17" s="75"/>
      <c r="H17" s="72"/>
    </row>
    <row r="18" customHeight="1" spans="1:8">
      <c r="A18" s="71"/>
      <c r="B18" s="72"/>
      <c r="C18" s="73"/>
      <c r="D18" s="72"/>
      <c r="E18" s="74"/>
      <c r="F18" s="76"/>
      <c r="G18" s="75"/>
      <c r="H18" s="72"/>
    </row>
    <row r="19" customHeight="1" spans="1:8">
      <c r="A19" s="71"/>
      <c r="B19" s="72"/>
      <c r="C19" s="73"/>
      <c r="D19" s="72"/>
      <c r="E19" s="74"/>
      <c r="F19" s="76"/>
      <c r="G19" s="75"/>
      <c r="H19" s="72"/>
    </row>
    <row r="20" customHeight="1" spans="1:8">
      <c r="A20" s="71"/>
      <c r="B20" s="72"/>
      <c r="C20" s="73"/>
      <c r="D20" s="72"/>
      <c r="E20" s="74"/>
      <c r="F20" s="76"/>
      <c r="G20" s="75"/>
      <c r="H20" s="72"/>
    </row>
    <row r="21" customHeight="1" spans="1:8">
      <c r="A21" s="71"/>
      <c r="B21" s="72"/>
      <c r="C21" s="73"/>
      <c r="D21" s="72"/>
      <c r="E21" s="74"/>
      <c r="F21" s="76"/>
      <c r="G21" s="75"/>
      <c r="H21" s="72"/>
    </row>
    <row r="22" customHeight="1" spans="1:8">
      <c r="A22" s="71"/>
      <c r="B22" s="72"/>
      <c r="C22" s="73"/>
      <c r="D22" s="72"/>
      <c r="E22" s="74"/>
      <c r="F22" s="76"/>
      <c r="G22" s="75"/>
      <c r="H22" s="72"/>
    </row>
    <row r="23" customHeight="1" spans="1:8">
      <c r="A23" s="71"/>
      <c r="B23" s="72"/>
      <c r="C23" s="73"/>
      <c r="D23" s="72"/>
      <c r="E23" s="74"/>
      <c r="F23" s="76"/>
      <c r="G23" s="75"/>
      <c r="H23" s="72"/>
    </row>
    <row r="24" customHeight="1" spans="1:8">
      <c r="A24" s="71"/>
      <c r="B24" s="72"/>
      <c r="C24" s="73"/>
      <c r="D24" s="72"/>
      <c r="E24" s="74"/>
      <c r="F24" s="76"/>
      <c r="G24" s="75"/>
      <c r="H24" s="72"/>
    </row>
    <row r="25" customHeight="1" spans="1:8">
      <c r="A25" s="71"/>
      <c r="B25" s="72"/>
      <c r="C25" s="73"/>
      <c r="D25" s="72"/>
      <c r="E25" s="74"/>
      <c r="F25" s="76"/>
      <c r="G25" s="75"/>
      <c r="H25" s="72"/>
    </row>
    <row r="26" customHeight="1" spans="1:8">
      <c r="A26" s="71"/>
      <c r="B26" s="72"/>
      <c r="C26" s="73"/>
      <c r="D26" s="72"/>
      <c r="E26" s="74"/>
      <c r="F26" s="76"/>
      <c r="G26" s="75"/>
      <c r="H26" s="72"/>
    </row>
    <row r="27" customHeight="1" spans="1:8">
      <c r="A27" s="71"/>
      <c r="B27" s="72"/>
      <c r="C27" s="73"/>
      <c r="D27" s="72"/>
      <c r="E27" s="74"/>
      <c r="F27" s="76"/>
      <c r="G27" s="75"/>
      <c r="H27" s="72"/>
    </row>
    <row r="28" customHeight="1" spans="1:8">
      <c r="A28" s="77" t="s">
        <v>1105</v>
      </c>
      <c r="B28" s="88"/>
      <c r="C28" s="73"/>
      <c r="D28" s="72"/>
      <c r="E28" s="74">
        <f>SUM(E7:E27)</f>
        <v>0</v>
      </c>
      <c r="F28" s="76">
        <f>SUM(F7:F27)</f>
        <v>0</v>
      </c>
      <c r="G28" s="75">
        <f>SUM(G7:G27)</f>
        <v>0</v>
      </c>
      <c r="H28" s="72"/>
    </row>
    <row r="29" customHeight="1" spans="1:6">
      <c r="A29" s="79" t="e">
        <f>#REF!&amp;#REF!</f>
        <v>#REF!</v>
      </c>
      <c r="F29" s="66" t="e">
        <f>"评估人员："&amp;#REF!</f>
        <v>#REF!</v>
      </c>
    </row>
    <row r="30" customHeight="1" spans="1:1">
      <c r="A30" s="79" t="e">
        <f>CONCATENATE(#REF!,#REF!,#REF!,#REF!,#REF!,#REF!,#REF!)</f>
        <v>#REF!</v>
      </c>
    </row>
  </sheetData>
  <mergeCells count="3">
    <mergeCell ref="A2:H2"/>
    <mergeCell ref="A3:H3"/>
    <mergeCell ref="A28:B28"/>
  </mergeCells>
  <hyperlinks>
    <hyperlink ref="A1" location="索引目录!I12" display="返回索引页"/>
    <hyperlink ref="B1" location="'5流动负债汇总'!B12"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selection activeCell="C1" sqref="A$1:J$1048576"/>
    </sheetView>
  </sheetViews>
  <sheetFormatPr defaultColWidth="9" defaultRowHeight="15.75" customHeight="1"/>
  <cols>
    <col min="1" max="1" width="5.75" style="21" customWidth="1"/>
    <col min="2" max="2" width="20.5" style="21" customWidth="1"/>
    <col min="3" max="3" width="12.75" style="21" customWidth="1"/>
    <col min="4" max="4" width="13.125" style="21" customWidth="1"/>
    <col min="5" max="5" width="13.875" style="21" customWidth="1"/>
    <col min="6" max="6" width="7" style="21" customWidth="1"/>
    <col min="7" max="7" width="12.625" style="21" hidden="1" customWidth="1" outlineLevel="1"/>
    <col min="8" max="8" width="12.625" style="21" customWidth="1" collapsed="1"/>
    <col min="9" max="9" width="12.625" style="21" customWidth="1"/>
    <col min="10" max="16384" width="9" style="21"/>
  </cols>
  <sheetData>
    <row r="1" spans="1:10">
      <c r="A1" s="58" t="s">
        <v>207</v>
      </c>
      <c r="B1" s="59" t="s">
        <v>479</v>
      </c>
      <c r="C1" s="60"/>
      <c r="D1" s="60"/>
      <c r="E1" s="60"/>
      <c r="F1" s="60"/>
      <c r="G1" s="60"/>
      <c r="H1" s="60"/>
      <c r="I1" s="60"/>
      <c r="J1" s="60"/>
    </row>
    <row r="2" s="56" customFormat="1" ht="30" customHeight="1" spans="1:10">
      <c r="A2" s="61" t="s">
        <v>1106</v>
      </c>
      <c r="B2" s="62"/>
      <c r="C2" s="62"/>
      <c r="D2" s="62"/>
      <c r="E2" s="62"/>
      <c r="F2" s="62"/>
      <c r="G2" s="62"/>
      <c r="H2" s="62"/>
      <c r="I2" s="62"/>
      <c r="J2" s="62"/>
    </row>
    <row r="3" ht="14.1" customHeight="1" spans="1:10">
      <c r="A3" s="63" t="e">
        <f>CONCATENATE(#REF!,#REF!,#REF!,#REF!,#REF!,#REF!,#REF!)</f>
        <v>#REF!</v>
      </c>
      <c r="B3" s="63"/>
      <c r="C3" s="63"/>
      <c r="D3" s="63"/>
      <c r="E3" s="63"/>
      <c r="F3" s="63"/>
      <c r="G3" s="63"/>
      <c r="H3" s="63"/>
      <c r="I3" s="64"/>
      <c r="J3" s="64"/>
    </row>
    <row r="4" ht="14.1" customHeight="1" spans="1:10">
      <c r="A4" s="63"/>
      <c r="B4" s="63"/>
      <c r="C4" s="63"/>
      <c r="D4" s="63"/>
      <c r="E4" s="63"/>
      <c r="F4" s="63"/>
      <c r="G4" s="63"/>
      <c r="H4" s="63"/>
      <c r="I4" s="64"/>
      <c r="J4" s="65" t="s">
        <v>1107</v>
      </c>
    </row>
    <row r="5" customHeight="1" spans="1:10">
      <c r="A5" s="66" t="e">
        <f>#REF!&amp;#REF!</f>
        <v>#REF!</v>
      </c>
      <c r="J5" s="67" t="s">
        <v>236</v>
      </c>
    </row>
    <row r="6" s="57" customFormat="1" customHeight="1" spans="1:10">
      <c r="A6" s="68" t="s">
        <v>312</v>
      </c>
      <c r="B6" s="68" t="s">
        <v>599</v>
      </c>
      <c r="C6" s="68" t="s">
        <v>609</v>
      </c>
      <c r="D6" s="68" t="s">
        <v>635</v>
      </c>
      <c r="E6" s="68" t="s">
        <v>636</v>
      </c>
      <c r="F6" s="68" t="s">
        <v>637</v>
      </c>
      <c r="G6" s="69" t="s">
        <v>483</v>
      </c>
      <c r="H6" s="88" t="s">
        <v>346</v>
      </c>
      <c r="I6" s="68" t="s">
        <v>484</v>
      </c>
      <c r="J6" s="68" t="s">
        <v>340</v>
      </c>
    </row>
    <row r="7" customHeight="1" spans="1:10">
      <c r="A7" s="71"/>
      <c r="B7" s="72"/>
      <c r="C7" s="73"/>
      <c r="D7" s="75"/>
      <c r="E7" s="71"/>
      <c r="F7" s="71"/>
      <c r="G7" s="74"/>
      <c r="H7" s="76"/>
      <c r="I7" s="75"/>
      <c r="J7" s="72"/>
    </row>
    <row r="8" customHeight="1" spans="1:10">
      <c r="A8" s="71"/>
      <c r="B8" s="72"/>
      <c r="C8" s="73"/>
      <c r="D8" s="75"/>
      <c r="E8" s="71"/>
      <c r="F8" s="71"/>
      <c r="G8" s="74"/>
      <c r="H8" s="76"/>
      <c r="I8" s="75"/>
      <c r="J8" s="72"/>
    </row>
    <row r="9" customHeight="1" spans="1:10">
      <c r="A9" s="71"/>
      <c r="B9" s="72"/>
      <c r="C9" s="73"/>
      <c r="D9" s="75"/>
      <c r="E9" s="71"/>
      <c r="F9" s="71"/>
      <c r="G9" s="74"/>
      <c r="H9" s="76"/>
      <c r="I9" s="75"/>
      <c r="J9" s="72"/>
    </row>
    <row r="10" customHeight="1" spans="1:10">
      <c r="A10" s="71"/>
      <c r="B10" s="72"/>
      <c r="C10" s="73"/>
      <c r="D10" s="75"/>
      <c r="E10" s="71"/>
      <c r="F10" s="71"/>
      <c r="G10" s="74"/>
      <c r="H10" s="76"/>
      <c r="I10" s="75"/>
      <c r="J10" s="72"/>
    </row>
    <row r="11" customHeight="1" spans="1:10">
      <c r="A11" s="71"/>
      <c r="B11" s="72"/>
      <c r="C11" s="73"/>
      <c r="D11" s="75"/>
      <c r="E11" s="71"/>
      <c r="F11" s="71"/>
      <c r="G11" s="74"/>
      <c r="H11" s="76"/>
      <c r="I11" s="75"/>
      <c r="J11" s="72"/>
    </row>
    <row r="12" customHeight="1" spans="1:10">
      <c r="A12" s="71"/>
      <c r="B12" s="72"/>
      <c r="C12" s="73"/>
      <c r="D12" s="75"/>
      <c r="E12" s="71"/>
      <c r="F12" s="71"/>
      <c r="G12" s="74"/>
      <c r="H12" s="76"/>
      <c r="I12" s="75"/>
      <c r="J12" s="72"/>
    </row>
    <row r="13" customHeight="1" spans="1:10">
      <c r="A13" s="71"/>
      <c r="B13" s="72"/>
      <c r="C13" s="73"/>
      <c r="D13" s="75"/>
      <c r="E13" s="71"/>
      <c r="F13" s="71"/>
      <c r="G13" s="74"/>
      <c r="H13" s="76"/>
      <c r="I13" s="75"/>
      <c r="J13" s="72"/>
    </row>
    <row r="14" customHeight="1" spans="1:10">
      <c r="A14" s="71"/>
      <c r="B14" s="72"/>
      <c r="C14" s="73"/>
      <c r="D14" s="75"/>
      <c r="E14" s="71"/>
      <c r="F14" s="71"/>
      <c r="G14" s="74"/>
      <c r="H14" s="76"/>
      <c r="I14" s="75"/>
      <c r="J14" s="72"/>
    </row>
    <row r="15" customHeight="1" spans="1:10">
      <c r="A15" s="71"/>
      <c r="B15" s="72"/>
      <c r="C15" s="73"/>
      <c r="D15" s="75"/>
      <c r="E15" s="71"/>
      <c r="F15" s="71"/>
      <c r="G15" s="74"/>
      <c r="H15" s="76"/>
      <c r="I15" s="75"/>
      <c r="J15" s="72"/>
    </row>
    <row r="16" customHeight="1" spans="1:10">
      <c r="A16" s="71"/>
      <c r="B16" s="72"/>
      <c r="C16" s="73"/>
      <c r="D16" s="75"/>
      <c r="E16" s="71"/>
      <c r="F16" s="71"/>
      <c r="G16" s="74"/>
      <c r="H16" s="76"/>
      <c r="I16" s="75"/>
      <c r="J16" s="72"/>
    </row>
    <row r="17" customHeight="1" spans="1:10">
      <c r="A17" s="71"/>
      <c r="B17" s="72"/>
      <c r="C17" s="73"/>
      <c r="D17" s="75"/>
      <c r="E17" s="71"/>
      <c r="F17" s="71"/>
      <c r="G17" s="74"/>
      <c r="H17" s="76"/>
      <c r="I17" s="75"/>
      <c r="J17" s="72"/>
    </row>
    <row r="18" customHeight="1" spans="1:10">
      <c r="A18" s="71"/>
      <c r="B18" s="72"/>
      <c r="C18" s="73"/>
      <c r="D18" s="75"/>
      <c r="E18" s="71"/>
      <c r="F18" s="71"/>
      <c r="G18" s="74"/>
      <c r="H18" s="76"/>
      <c r="I18" s="75"/>
      <c r="J18" s="72"/>
    </row>
    <row r="19" customHeight="1" spans="1:10">
      <c r="A19" s="71"/>
      <c r="B19" s="72"/>
      <c r="C19" s="73"/>
      <c r="D19" s="75"/>
      <c r="E19" s="71"/>
      <c r="F19" s="71"/>
      <c r="G19" s="74"/>
      <c r="H19" s="76"/>
      <c r="I19" s="75"/>
      <c r="J19" s="72"/>
    </row>
    <row r="20" customHeight="1" spans="1:10">
      <c r="A20" s="71"/>
      <c r="B20" s="72"/>
      <c r="C20" s="73"/>
      <c r="D20" s="75"/>
      <c r="E20" s="71"/>
      <c r="F20" s="71"/>
      <c r="G20" s="74"/>
      <c r="H20" s="76"/>
      <c r="I20" s="75"/>
      <c r="J20" s="72"/>
    </row>
    <row r="21" customHeight="1" spans="1:10">
      <c r="A21" s="71"/>
      <c r="B21" s="72"/>
      <c r="C21" s="73"/>
      <c r="D21" s="75"/>
      <c r="E21" s="71"/>
      <c r="F21" s="71"/>
      <c r="G21" s="74"/>
      <c r="H21" s="76"/>
      <c r="I21" s="75"/>
      <c r="J21" s="72"/>
    </row>
    <row r="22" customHeight="1" spans="1:10">
      <c r="A22" s="71"/>
      <c r="B22" s="72"/>
      <c r="C22" s="73"/>
      <c r="D22" s="75"/>
      <c r="E22" s="71"/>
      <c r="F22" s="71"/>
      <c r="G22" s="74"/>
      <c r="H22" s="76"/>
      <c r="I22" s="75"/>
      <c r="J22" s="72"/>
    </row>
    <row r="23" customHeight="1" spans="1:10">
      <c r="A23" s="71"/>
      <c r="B23" s="72"/>
      <c r="C23" s="73"/>
      <c r="D23" s="75"/>
      <c r="E23" s="71"/>
      <c r="F23" s="71"/>
      <c r="G23" s="74"/>
      <c r="H23" s="76"/>
      <c r="I23" s="75"/>
      <c r="J23" s="72"/>
    </row>
    <row r="24" customHeight="1" spans="1:10">
      <c r="A24" s="71"/>
      <c r="B24" s="72"/>
      <c r="C24" s="73"/>
      <c r="D24" s="75"/>
      <c r="E24" s="71"/>
      <c r="F24" s="71"/>
      <c r="G24" s="74"/>
      <c r="H24" s="76"/>
      <c r="I24" s="75"/>
      <c r="J24" s="72"/>
    </row>
    <row r="25" customHeight="1" spans="1:10">
      <c r="A25" s="71"/>
      <c r="B25" s="72"/>
      <c r="C25" s="73"/>
      <c r="D25" s="75"/>
      <c r="E25" s="71"/>
      <c r="F25" s="71"/>
      <c r="G25" s="74"/>
      <c r="H25" s="76"/>
      <c r="I25" s="75"/>
      <c r="J25" s="72"/>
    </row>
    <row r="26" customHeight="1" spans="1:10">
      <c r="A26" s="71"/>
      <c r="B26" s="72"/>
      <c r="C26" s="73"/>
      <c r="D26" s="75"/>
      <c r="E26" s="71"/>
      <c r="F26" s="71"/>
      <c r="G26" s="74"/>
      <c r="H26" s="76"/>
      <c r="I26" s="75"/>
      <c r="J26" s="72"/>
    </row>
    <row r="27" customHeight="1" spans="1:10">
      <c r="A27" s="71"/>
      <c r="B27" s="72"/>
      <c r="C27" s="73"/>
      <c r="D27" s="75"/>
      <c r="E27" s="71"/>
      <c r="F27" s="71"/>
      <c r="G27" s="74"/>
      <c r="H27" s="76"/>
      <c r="I27" s="75"/>
      <c r="J27" s="72"/>
    </row>
    <row r="28" customHeight="1" spans="1:10">
      <c r="A28" s="77" t="s">
        <v>632</v>
      </c>
      <c r="B28" s="88"/>
      <c r="C28" s="35"/>
      <c r="D28" s="75">
        <f>SUM(D7:D27)</f>
        <v>0</v>
      </c>
      <c r="E28" s="35"/>
      <c r="F28" s="35"/>
      <c r="G28" s="74">
        <f>SUM(G7:G27)</f>
        <v>0</v>
      </c>
      <c r="H28" s="76">
        <f>SUM(H7:H27)</f>
        <v>0</v>
      </c>
      <c r="I28" s="75">
        <f>SUM(I7:I27)</f>
        <v>0</v>
      </c>
      <c r="J28" s="72"/>
    </row>
    <row r="29" customHeight="1" spans="1:10">
      <c r="A29" s="79" t="e">
        <f>#REF!&amp;#REF!</f>
        <v>#REF!</v>
      </c>
      <c r="H29" s="66" t="e">
        <f>"评估人员："&amp;#REF!</f>
        <v>#REF!</v>
      </c>
      <c r="J29" s="137"/>
    </row>
    <row r="30" customHeight="1" spans="1:1">
      <c r="A30" s="79" t="e">
        <f>CONCATENATE(#REF!,#REF!,#REF!,#REF!,#REF!,#REF!,#REF!)</f>
        <v>#REF!</v>
      </c>
    </row>
  </sheetData>
  <mergeCells count="3">
    <mergeCell ref="A2:J2"/>
    <mergeCell ref="A3:J3"/>
    <mergeCell ref="A28:B28"/>
  </mergeCells>
  <hyperlinks>
    <hyperlink ref="A1" location="索引目录!I13" display="返回索引页"/>
    <hyperlink ref="B1" location="'5流动负债汇总'!B13"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H30"/>
  <sheetViews>
    <sheetView workbookViewId="0">
      <selection activeCell="C1" sqref="A$1:H$1048576"/>
    </sheetView>
  </sheetViews>
  <sheetFormatPr defaultColWidth="9" defaultRowHeight="15.75" customHeight="1" outlineLevelCol="7"/>
  <cols>
    <col min="1" max="1" width="7.875" style="21" customWidth="1"/>
    <col min="2" max="2" width="24.875" style="21" customWidth="1"/>
    <col min="3" max="3" width="13.875" style="21" customWidth="1"/>
    <col min="4" max="4" width="16.5" style="21" customWidth="1"/>
    <col min="5" max="5" width="16.875" style="21" hidden="1" customWidth="1" outlineLevel="1"/>
    <col min="6" max="6" width="19" style="21" customWidth="1" collapsed="1"/>
    <col min="7" max="7" width="19" style="21" customWidth="1"/>
    <col min="8" max="8" width="17.875" style="21" customWidth="1"/>
    <col min="9" max="16384" width="9" style="21"/>
  </cols>
  <sheetData>
    <row r="1" spans="1:8">
      <c r="A1" s="58" t="s">
        <v>207</v>
      </c>
      <c r="B1" s="59" t="s">
        <v>479</v>
      </c>
      <c r="C1" s="60"/>
      <c r="D1" s="60"/>
      <c r="E1" s="60"/>
      <c r="F1" s="60"/>
      <c r="G1" s="60"/>
      <c r="H1" s="60"/>
    </row>
    <row r="2" s="56" customFormat="1" ht="30" customHeight="1" spans="1:8">
      <c r="A2" s="61" t="s">
        <v>1108</v>
      </c>
      <c r="B2" s="62"/>
      <c r="C2" s="62"/>
      <c r="D2" s="62"/>
      <c r="E2" s="62"/>
      <c r="F2" s="62"/>
      <c r="G2" s="62"/>
      <c r="H2" s="62"/>
    </row>
    <row r="3" ht="14.1" customHeight="1" spans="1:8">
      <c r="A3" s="63" t="e">
        <f>CONCATENATE(#REF!,#REF!,#REF!,#REF!,#REF!,#REF!,#REF!)</f>
        <v>#REF!</v>
      </c>
      <c r="B3" s="63"/>
      <c r="C3" s="63"/>
      <c r="D3" s="63"/>
      <c r="E3" s="63"/>
      <c r="F3" s="63"/>
      <c r="G3" s="63"/>
      <c r="H3" s="64"/>
    </row>
    <row r="4" ht="14.1" customHeight="1" spans="1:8">
      <c r="A4" s="63"/>
      <c r="B4" s="63"/>
      <c r="C4" s="63"/>
      <c r="D4" s="63"/>
      <c r="E4" s="63"/>
      <c r="F4" s="63"/>
      <c r="G4" s="63"/>
      <c r="H4" s="65" t="s">
        <v>1109</v>
      </c>
    </row>
    <row r="5" customHeight="1" spans="1:8">
      <c r="A5" s="66" t="e">
        <f>#REF!&amp;#REF!</f>
        <v>#REF!</v>
      </c>
      <c r="H5" s="67" t="s">
        <v>236</v>
      </c>
    </row>
    <row r="6" s="57" customFormat="1" customHeight="1" spans="1:8">
      <c r="A6" s="68" t="s">
        <v>312</v>
      </c>
      <c r="B6" s="68" t="s">
        <v>1110</v>
      </c>
      <c r="C6" s="68" t="s">
        <v>609</v>
      </c>
      <c r="D6" s="68" t="s">
        <v>1111</v>
      </c>
      <c r="E6" s="69" t="s">
        <v>483</v>
      </c>
      <c r="F6" s="70" t="s">
        <v>346</v>
      </c>
      <c r="G6" s="68" t="s">
        <v>484</v>
      </c>
      <c r="H6" s="68" t="s">
        <v>340</v>
      </c>
    </row>
    <row r="7" customHeight="1" spans="1:8">
      <c r="A7" s="71">
        <v>1</v>
      </c>
      <c r="B7" s="134"/>
      <c r="C7" s="135"/>
      <c r="D7" s="71"/>
      <c r="E7" s="136"/>
      <c r="F7" s="75"/>
      <c r="G7" s="75"/>
      <c r="H7" s="72"/>
    </row>
    <row r="8" customHeight="1" spans="1:8">
      <c r="A8" s="71"/>
      <c r="B8" s="72"/>
      <c r="C8" s="73"/>
      <c r="D8" s="72"/>
      <c r="E8" s="74"/>
      <c r="F8" s="76"/>
      <c r="G8" s="75"/>
      <c r="H8" s="72"/>
    </row>
    <row r="9" customHeight="1" spans="1:8">
      <c r="A9" s="71"/>
      <c r="B9" s="72"/>
      <c r="C9" s="73"/>
      <c r="D9" s="72"/>
      <c r="E9" s="74"/>
      <c r="F9" s="76"/>
      <c r="G9" s="75"/>
      <c r="H9" s="72"/>
    </row>
    <row r="10" customHeight="1" spans="1:8">
      <c r="A10" s="71"/>
      <c r="B10" s="72"/>
      <c r="C10" s="73"/>
      <c r="D10" s="72"/>
      <c r="E10" s="74"/>
      <c r="F10" s="76"/>
      <c r="G10" s="75"/>
      <c r="H10" s="72"/>
    </row>
    <row r="11" customHeight="1" spans="1:8">
      <c r="A11" s="71"/>
      <c r="B11" s="72"/>
      <c r="C11" s="73"/>
      <c r="D11" s="72"/>
      <c r="E11" s="74"/>
      <c r="F11" s="76"/>
      <c r="G11" s="75"/>
      <c r="H11" s="72"/>
    </row>
    <row r="12" customHeight="1" spans="1:8">
      <c r="A12" s="71"/>
      <c r="B12" s="72"/>
      <c r="C12" s="73"/>
      <c r="D12" s="72"/>
      <c r="E12" s="74"/>
      <c r="F12" s="76"/>
      <c r="G12" s="75"/>
      <c r="H12" s="72"/>
    </row>
    <row r="13" customHeight="1" spans="1:8">
      <c r="A13" s="71"/>
      <c r="B13" s="72"/>
      <c r="C13" s="73"/>
      <c r="D13" s="72"/>
      <c r="E13" s="74"/>
      <c r="F13" s="76"/>
      <c r="G13" s="75"/>
      <c r="H13" s="72"/>
    </row>
    <row r="14" customHeight="1" spans="1:8">
      <c r="A14" s="71"/>
      <c r="B14" s="72"/>
      <c r="C14" s="73"/>
      <c r="D14" s="72"/>
      <c r="E14" s="74"/>
      <c r="F14" s="76"/>
      <c r="G14" s="75"/>
      <c r="H14" s="72"/>
    </row>
    <row r="15" customHeight="1" spans="1:8">
      <c r="A15" s="71"/>
      <c r="B15" s="72"/>
      <c r="C15" s="73"/>
      <c r="D15" s="72"/>
      <c r="E15" s="74"/>
      <c r="F15" s="76"/>
      <c r="G15" s="75"/>
      <c r="H15" s="72"/>
    </row>
    <row r="16" customHeight="1" spans="1:8">
      <c r="A16" s="71"/>
      <c r="B16" s="72"/>
      <c r="C16" s="73"/>
      <c r="D16" s="72"/>
      <c r="E16" s="74"/>
      <c r="F16" s="76"/>
      <c r="G16" s="75"/>
      <c r="H16" s="72"/>
    </row>
    <row r="17" customHeight="1" spans="1:8">
      <c r="A17" s="71"/>
      <c r="B17" s="72"/>
      <c r="C17" s="73"/>
      <c r="D17" s="72"/>
      <c r="E17" s="74"/>
      <c r="F17" s="76"/>
      <c r="G17" s="75"/>
      <c r="H17" s="72"/>
    </row>
    <row r="18" customHeight="1" spans="1:8">
      <c r="A18" s="71"/>
      <c r="B18" s="72"/>
      <c r="C18" s="73"/>
      <c r="D18" s="72"/>
      <c r="E18" s="74"/>
      <c r="F18" s="76"/>
      <c r="G18" s="75"/>
      <c r="H18" s="72"/>
    </row>
    <row r="19" customHeight="1" spans="1:8">
      <c r="A19" s="71"/>
      <c r="B19" s="72"/>
      <c r="C19" s="73"/>
      <c r="D19" s="72"/>
      <c r="E19" s="74"/>
      <c r="F19" s="76"/>
      <c r="G19" s="75"/>
      <c r="H19" s="72"/>
    </row>
    <row r="20" customHeight="1" spans="1:8">
      <c r="A20" s="71"/>
      <c r="B20" s="72"/>
      <c r="C20" s="73"/>
      <c r="D20" s="72"/>
      <c r="E20" s="74"/>
      <c r="F20" s="76"/>
      <c r="G20" s="75"/>
      <c r="H20" s="72"/>
    </row>
    <row r="21" customHeight="1" spans="1:8">
      <c r="A21" s="71"/>
      <c r="B21" s="72"/>
      <c r="C21" s="73"/>
      <c r="D21" s="72"/>
      <c r="E21" s="74"/>
      <c r="F21" s="76"/>
      <c r="G21" s="75"/>
      <c r="H21" s="72"/>
    </row>
    <row r="22" customHeight="1" spans="1:8">
      <c r="A22" s="71"/>
      <c r="B22" s="72"/>
      <c r="C22" s="73"/>
      <c r="D22" s="72"/>
      <c r="E22" s="74"/>
      <c r="F22" s="76"/>
      <c r="G22" s="75"/>
      <c r="H22" s="72"/>
    </row>
    <row r="23" customHeight="1" spans="1:8">
      <c r="A23" s="71"/>
      <c r="B23" s="72"/>
      <c r="C23" s="73"/>
      <c r="D23" s="72"/>
      <c r="E23" s="74"/>
      <c r="F23" s="76"/>
      <c r="G23" s="75"/>
      <c r="H23" s="72"/>
    </row>
    <row r="24" customHeight="1" spans="1:8">
      <c r="A24" s="71"/>
      <c r="B24" s="72"/>
      <c r="C24" s="73"/>
      <c r="D24" s="72"/>
      <c r="E24" s="74"/>
      <c r="F24" s="76"/>
      <c r="G24" s="75"/>
      <c r="H24" s="72"/>
    </row>
    <row r="25" customHeight="1" spans="1:8">
      <c r="A25" s="71"/>
      <c r="B25" s="72"/>
      <c r="C25" s="73"/>
      <c r="D25" s="72"/>
      <c r="E25" s="74"/>
      <c r="F25" s="76"/>
      <c r="G25" s="75"/>
      <c r="H25" s="72"/>
    </row>
    <row r="26" customHeight="1" spans="1:8">
      <c r="A26" s="71"/>
      <c r="B26" s="72"/>
      <c r="C26" s="73"/>
      <c r="D26" s="72"/>
      <c r="E26" s="74"/>
      <c r="F26" s="76"/>
      <c r="G26" s="75"/>
      <c r="H26" s="72"/>
    </row>
    <row r="27" customHeight="1" spans="1:8">
      <c r="A27" s="71"/>
      <c r="B27" s="72"/>
      <c r="C27" s="73"/>
      <c r="D27" s="72"/>
      <c r="E27" s="74"/>
      <c r="F27" s="76"/>
      <c r="G27" s="75"/>
      <c r="H27" s="72"/>
    </row>
    <row r="28" customHeight="1" spans="1:8">
      <c r="A28" s="77" t="s">
        <v>1105</v>
      </c>
      <c r="B28" s="88"/>
      <c r="C28" s="73"/>
      <c r="D28" s="71"/>
      <c r="E28" s="74">
        <f>SUM(E7:E27)</f>
        <v>0</v>
      </c>
      <c r="F28" s="76">
        <f>SUM(F7:F27)</f>
        <v>0</v>
      </c>
      <c r="G28" s="75">
        <f>SUM(G7:G27)</f>
        <v>0</v>
      </c>
      <c r="H28" s="72"/>
    </row>
    <row r="29" customHeight="1" spans="1:8">
      <c r="A29" s="79" t="e">
        <f>#REF!&amp;#REF!</f>
        <v>#REF!</v>
      </c>
      <c r="F29" s="66" t="e">
        <f>"评估人员："&amp;#REF!</f>
        <v>#REF!</v>
      </c>
      <c r="H29" s="137"/>
    </row>
    <row r="30" customHeight="1" spans="1:1">
      <c r="A30" s="79" t="e">
        <f>CONCATENATE(#REF!,#REF!,#REF!,#REF!,#REF!,#REF!,#REF!)</f>
        <v>#REF!</v>
      </c>
    </row>
  </sheetData>
  <mergeCells count="3">
    <mergeCell ref="A2:H2"/>
    <mergeCell ref="A3:H3"/>
    <mergeCell ref="A28:B28"/>
  </mergeCells>
  <hyperlinks>
    <hyperlink ref="A1" location="索引目录!I14" display="返回索引页"/>
    <hyperlink ref="B1" location="'5流动负债汇总'!B14"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H22"/>
  <sheetViews>
    <sheetView workbookViewId="0">
      <selection activeCell="C1" sqref="A$1:H$1048576"/>
    </sheetView>
  </sheetViews>
  <sheetFormatPr defaultColWidth="9" defaultRowHeight="15.75" customHeight="1" outlineLevelCol="7"/>
  <cols>
    <col min="1" max="1" width="7.625" style="21" customWidth="1"/>
    <col min="2" max="2" width="28.125" style="21" customWidth="1"/>
    <col min="3" max="3" width="12.875" style="21" customWidth="1"/>
    <col min="4" max="4" width="19.75" style="21" customWidth="1"/>
    <col min="5" max="5" width="10.75" style="21" hidden="1" customWidth="1" outlineLevel="1"/>
    <col min="6" max="6" width="18" style="21" customWidth="1" collapsed="1"/>
    <col min="7" max="7" width="17.75" style="21" customWidth="1"/>
    <col min="8" max="8" width="16.25" style="21" customWidth="1"/>
    <col min="9" max="16384" width="9" style="21"/>
  </cols>
  <sheetData>
    <row r="1" spans="1:8">
      <c r="A1" s="58" t="s">
        <v>207</v>
      </c>
      <c r="B1" s="59" t="s">
        <v>479</v>
      </c>
      <c r="C1" s="60"/>
      <c r="D1" s="60"/>
      <c r="E1" s="60"/>
      <c r="F1" s="60"/>
      <c r="G1" s="60"/>
      <c r="H1" s="60"/>
    </row>
    <row r="2" s="56" customFormat="1" ht="30" customHeight="1" spans="1:8">
      <c r="A2" s="61" t="s">
        <v>1112</v>
      </c>
      <c r="B2" s="62"/>
      <c r="C2" s="62"/>
      <c r="D2" s="62"/>
      <c r="E2" s="62"/>
      <c r="F2" s="62"/>
      <c r="G2" s="62"/>
      <c r="H2" s="62"/>
    </row>
    <row r="3" ht="14.1" customHeight="1" spans="1:8">
      <c r="A3" s="63" t="e">
        <f>CONCATENATE(#REF!,#REF!,#REF!,#REF!,#REF!,#REF!,#REF!)</f>
        <v>#REF!</v>
      </c>
      <c r="B3" s="63"/>
      <c r="C3" s="63"/>
      <c r="D3" s="63"/>
      <c r="E3" s="63"/>
      <c r="F3" s="63"/>
      <c r="G3" s="63"/>
      <c r="H3" s="64"/>
    </row>
    <row r="4" ht="14.1" customHeight="1" spans="1:8">
      <c r="A4" s="63"/>
      <c r="B4" s="63"/>
      <c r="C4" s="63"/>
      <c r="D4" s="63"/>
      <c r="E4" s="63"/>
      <c r="F4" s="63"/>
      <c r="G4" s="63"/>
      <c r="H4" s="65" t="s">
        <v>1113</v>
      </c>
    </row>
    <row r="5" customHeight="1" spans="1:8">
      <c r="A5" s="66" t="e">
        <f>#REF!&amp;#REF!</f>
        <v>#REF!</v>
      </c>
      <c r="H5" s="67" t="s">
        <v>236</v>
      </c>
    </row>
    <row r="6" s="57" customFormat="1" customHeight="1" spans="1:8">
      <c r="A6" s="68" t="s">
        <v>312</v>
      </c>
      <c r="B6" s="68" t="s">
        <v>599</v>
      </c>
      <c r="C6" s="68" t="s">
        <v>609</v>
      </c>
      <c r="D6" s="68" t="s">
        <v>608</v>
      </c>
      <c r="E6" s="69" t="s">
        <v>483</v>
      </c>
      <c r="F6" s="70" t="s">
        <v>346</v>
      </c>
      <c r="G6" s="68" t="s">
        <v>484</v>
      </c>
      <c r="H6" s="68" t="s">
        <v>340</v>
      </c>
    </row>
    <row r="7" customHeight="1" spans="1:8">
      <c r="A7" s="71">
        <v>1</v>
      </c>
      <c r="B7" s="127"/>
      <c r="C7" s="128"/>
      <c r="D7" s="72"/>
      <c r="E7" s="75"/>
      <c r="F7" s="75"/>
      <c r="G7" s="75"/>
      <c r="H7" s="72"/>
    </row>
    <row r="8" s="126" customFormat="1" customHeight="1" spans="1:8">
      <c r="A8" s="129">
        <v>2</v>
      </c>
      <c r="B8" s="130"/>
      <c r="C8" s="131"/>
      <c r="D8" s="132"/>
      <c r="E8" s="133"/>
      <c r="F8" s="133"/>
      <c r="G8" s="133"/>
      <c r="H8" s="132"/>
    </row>
    <row r="9" customHeight="1" spans="1:8">
      <c r="A9" s="71">
        <v>3</v>
      </c>
      <c r="B9" s="127"/>
      <c r="C9" s="128"/>
      <c r="D9" s="72"/>
      <c r="E9" s="75"/>
      <c r="F9" s="75"/>
      <c r="G9" s="75"/>
      <c r="H9" s="72"/>
    </row>
    <row r="10" customHeight="1" spans="1:8">
      <c r="A10" s="71">
        <v>4</v>
      </c>
      <c r="B10" s="127"/>
      <c r="C10" s="128"/>
      <c r="D10" s="72"/>
      <c r="E10" s="75"/>
      <c r="F10" s="75"/>
      <c r="G10" s="75"/>
      <c r="H10" s="72"/>
    </row>
    <row r="11" customHeight="1" spans="1:8">
      <c r="A11" s="71">
        <v>5</v>
      </c>
      <c r="B11" s="127"/>
      <c r="C11" s="128"/>
      <c r="D11" s="72"/>
      <c r="E11" s="75"/>
      <c r="F11" s="75"/>
      <c r="G11" s="75"/>
      <c r="H11" s="72"/>
    </row>
    <row r="12" customHeight="1" spans="1:8">
      <c r="A12" s="71">
        <v>6</v>
      </c>
      <c r="B12" s="127"/>
      <c r="C12" s="128"/>
      <c r="D12" s="72"/>
      <c r="E12" s="75"/>
      <c r="F12" s="75"/>
      <c r="G12" s="75"/>
      <c r="H12" s="72"/>
    </row>
    <row r="13" customHeight="1" spans="1:8">
      <c r="A13" s="71">
        <v>7</v>
      </c>
      <c r="B13" s="127"/>
      <c r="C13" s="128"/>
      <c r="D13" s="72"/>
      <c r="E13" s="75"/>
      <c r="F13" s="75"/>
      <c r="G13" s="75"/>
      <c r="H13" s="72"/>
    </row>
    <row r="14" customHeight="1" spans="1:8">
      <c r="A14" s="71">
        <v>8</v>
      </c>
      <c r="B14" s="127"/>
      <c r="C14" s="128"/>
      <c r="D14" s="72"/>
      <c r="E14" s="75"/>
      <c r="F14" s="75"/>
      <c r="G14" s="75"/>
      <c r="H14" s="72"/>
    </row>
    <row r="15" customHeight="1" spans="1:8">
      <c r="A15" s="71">
        <v>9</v>
      </c>
      <c r="B15" s="127"/>
      <c r="C15" s="128"/>
      <c r="D15" s="72"/>
      <c r="E15" s="75"/>
      <c r="F15" s="75"/>
      <c r="G15" s="75"/>
      <c r="H15" s="72"/>
    </row>
    <row r="16" customHeight="1" spans="1:8">
      <c r="A16" s="71">
        <v>10</v>
      </c>
      <c r="B16" s="127"/>
      <c r="C16" s="128"/>
      <c r="D16" s="72"/>
      <c r="E16" s="75"/>
      <c r="F16" s="75"/>
      <c r="G16" s="75"/>
      <c r="H16" s="72"/>
    </row>
    <row r="17" customHeight="1" spans="1:8">
      <c r="A17" s="71"/>
      <c r="B17" s="72"/>
      <c r="C17" s="73"/>
      <c r="D17" s="72"/>
      <c r="E17" s="75"/>
      <c r="F17" s="75"/>
      <c r="G17" s="75"/>
      <c r="H17" s="72"/>
    </row>
    <row r="18" customHeight="1" spans="1:8">
      <c r="A18" s="71"/>
      <c r="B18" s="72"/>
      <c r="C18" s="73"/>
      <c r="D18" s="72"/>
      <c r="E18" s="75"/>
      <c r="F18" s="75"/>
      <c r="G18" s="75"/>
      <c r="H18" s="72"/>
    </row>
    <row r="19" customHeight="1" spans="1:8">
      <c r="A19" s="71"/>
      <c r="B19" s="72"/>
      <c r="C19" s="73"/>
      <c r="D19" s="72"/>
      <c r="E19" s="75"/>
      <c r="F19" s="75"/>
      <c r="G19" s="75"/>
      <c r="H19" s="72"/>
    </row>
    <row r="20" customHeight="1" spans="1:8">
      <c r="A20" s="68" t="s">
        <v>1075</v>
      </c>
      <c r="B20" s="68"/>
      <c r="C20" s="73"/>
      <c r="D20" s="72"/>
      <c r="E20" s="75">
        <f>SUM(E7:E19)</f>
        <v>0</v>
      </c>
      <c r="F20" s="75">
        <f>SUM(F7:F19)</f>
        <v>0</v>
      </c>
      <c r="G20" s="75">
        <f>SUM(G7:G19)</f>
        <v>0</v>
      </c>
      <c r="H20" s="72"/>
    </row>
    <row r="21" customHeight="1" spans="1:6">
      <c r="A21" s="79" t="e">
        <f>#REF!&amp;#REF!</f>
        <v>#REF!</v>
      </c>
      <c r="F21" s="66" t="e">
        <f>"评估人员："&amp;#REF!</f>
        <v>#REF!</v>
      </c>
    </row>
    <row r="22" customHeight="1" spans="1:1">
      <c r="A22" s="79" t="e">
        <f>CONCATENATE(#REF!,#REF!,#REF!,#REF!,#REF!,#REF!,#REF!)</f>
        <v>#REF!</v>
      </c>
    </row>
  </sheetData>
  <mergeCells count="3">
    <mergeCell ref="A2:H2"/>
    <mergeCell ref="A3:H3"/>
    <mergeCell ref="A20:B20"/>
  </mergeCells>
  <hyperlinks>
    <hyperlink ref="A1" location="索引目录!I15" display="返回索引页"/>
    <hyperlink ref="B1" location="'5流动负债汇总'!B15" display="返回"/>
  </hyperlinks>
  <printOptions horizontalCentered="1"/>
  <pageMargins left="0.748031496062992" right="0.748031496062992" top="0.905511811023622" bottom="0.826771653543307" header="1.22047244094488" footer="0.511811023622047"/>
  <pageSetup paperSize="9"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selection activeCell="C1" sqref="A$1:I$1048576"/>
    </sheetView>
  </sheetViews>
  <sheetFormatPr defaultColWidth="9" defaultRowHeight="15.75" customHeight="1"/>
  <cols>
    <col min="1" max="1" width="8.25" style="21" customWidth="1"/>
    <col min="2" max="2" width="22.75" style="21" customWidth="1"/>
    <col min="3" max="3" width="14.875" style="21" customWidth="1"/>
    <col min="4" max="4" width="14.625" style="21" customWidth="1"/>
    <col min="5" max="5" width="11.25" style="21" customWidth="1"/>
    <col min="6" max="6" width="15.125" style="21" hidden="1" customWidth="1" outlineLevel="1"/>
    <col min="7" max="7" width="17" style="21" customWidth="1" collapsed="1"/>
    <col min="8" max="8" width="16.375" style="21" customWidth="1"/>
    <col min="9" max="9" width="14.625" style="21" customWidth="1"/>
    <col min="10" max="16384" width="9" style="21"/>
  </cols>
  <sheetData>
    <row r="1" spans="1:9">
      <c r="A1" s="58" t="s">
        <v>207</v>
      </c>
      <c r="B1" s="59" t="s">
        <v>479</v>
      </c>
      <c r="C1" s="60"/>
      <c r="D1" s="60"/>
      <c r="E1" s="60"/>
      <c r="F1" s="60"/>
      <c r="G1" s="60"/>
      <c r="H1" s="60"/>
      <c r="I1" s="60"/>
    </row>
    <row r="2" s="56" customFormat="1" ht="30" customHeight="1" spans="1:9">
      <c r="A2" s="61" t="s">
        <v>1114</v>
      </c>
      <c r="B2" s="62"/>
      <c r="C2" s="62"/>
      <c r="D2" s="62"/>
      <c r="E2" s="62"/>
      <c r="F2" s="62"/>
      <c r="G2" s="62"/>
      <c r="H2" s="62"/>
      <c r="I2" s="62"/>
    </row>
    <row r="3" ht="14.1" customHeight="1" spans="1:9">
      <c r="A3" s="63" t="e">
        <f>CONCATENATE(#REF!,#REF!,#REF!,#REF!,#REF!,#REF!,#REF!)</f>
        <v>#REF!</v>
      </c>
      <c r="B3" s="63"/>
      <c r="C3" s="63"/>
      <c r="D3" s="63"/>
      <c r="E3" s="63"/>
      <c r="F3" s="63"/>
      <c r="G3" s="63"/>
      <c r="H3" s="64"/>
      <c r="I3" s="64"/>
    </row>
    <row r="4" ht="14.1" customHeight="1" spans="1:9">
      <c r="A4" s="63"/>
      <c r="B4" s="63"/>
      <c r="C4" s="63"/>
      <c r="D4" s="63"/>
      <c r="E4" s="63"/>
      <c r="F4" s="63"/>
      <c r="G4" s="63"/>
      <c r="H4" s="64"/>
      <c r="I4" s="65" t="s">
        <v>1115</v>
      </c>
    </row>
    <row r="5" customHeight="1" spans="1:9">
      <c r="A5" s="66" t="e">
        <f>#REF!&amp;#REF!</f>
        <v>#REF!</v>
      </c>
      <c r="I5" s="67" t="s">
        <v>236</v>
      </c>
    </row>
    <row r="6" s="57" customFormat="1" customHeight="1" spans="1:9">
      <c r="A6" s="68" t="s">
        <v>312</v>
      </c>
      <c r="B6" s="68" t="s">
        <v>1116</v>
      </c>
      <c r="C6" s="68" t="s">
        <v>609</v>
      </c>
      <c r="D6" s="68" t="s">
        <v>751</v>
      </c>
      <c r="E6" s="68" t="s">
        <v>1117</v>
      </c>
      <c r="F6" s="69" t="s">
        <v>483</v>
      </c>
      <c r="G6" s="70" t="s">
        <v>346</v>
      </c>
      <c r="H6" s="68" t="s">
        <v>484</v>
      </c>
      <c r="I6" s="68" t="s">
        <v>340</v>
      </c>
    </row>
    <row r="7" customHeight="1" spans="1:9">
      <c r="A7" s="71"/>
      <c r="B7" s="72"/>
      <c r="C7" s="73"/>
      <c r="D7" s="73"/>
      <c r="E7" s="71"/>
      <c r="F7" s="74"/>
      <c r="G7" s="76"/>
      <c r="H7" s="75"/>
      <c r="I7" s="72"/>
    </row>
    <row r="8" customHeight="1" spans="1:9">
      <c r="A8" s="71"/>
      <c r="B8" s="72"/>
      <c r="C8" s="73"/>
      <c r="D8" s="73"/>
      <c r="E8" s="71"/>
      <c r="F8" s="74"/>
      <c r="G8" s="76"/>
      <c r="H8" s="75"/>
      <c r="I8" s="72"/>
    </row>
    <row r="9" customHeight="1" spans="1:9">
      <c r="A9" s="71"/>
      <c r="B9" s="72"/>
      <c r="C9" s="73"/>
      <c r="D9" s="73"/>
      <c r="E9" s="71"/>
      <c r="F9" s="74"/>
      <c r="G9" s="76"/>
      <c r="H9" s="75"/>
      <c r="I9" s="72"/>
    </row>
    <row r="10" customHeight="1" spans="1:9">
      <c r="A10" s="71"/>
      <c r="B10" s="72"/>
      <c r="C10" s="73"/>
      <c r="D10" s="73"/>
      <c r="E10" s="71"/>
      <c r="F10" s="74"/>
      <c r="G10" s="76"/>
      <c r="H10" s="75"/>
      <c r="I10" s="72"/>
    </row>
    <row r="11" customHeight="1" spans="1:9">
      <c r="A11" s="71"/>
      <c r="B11" s="72"/>
      <c r="C11" s="73"/>
      <c r="D11" s="73"/>
      <c r="E11" s="71"/>
      <c r="F11" s="74"/>
      <c r="G11" s="76"/>
      <c r="H11" s="75"/>
      <c r="I11" s="72"/>
    </row>
    <row r="12" customHeight="1" spans="1:9">
      <c r="A12" s="71"/>
      <c r="B12" s="72"/>
      <c r="C12" s="73"/>
      <c r="D12" s="73"/>
      <c r="E12" s="71"/>
      <c r="F12" s="74"/>
      <c r="G12" s="76"/>
      <c r="H12" s="75"/>
      <c r="I12" s="72"/>
    </row>
    <row r="13" customHeight="1" spans="1:9">
      <c r="A13" s="71"/>
      <c r="B13" s="72"/>
      <c r="C13" s="73"/>
      <c r="D13" s="73"/>
      <c r="E13" s="71"/>
      <c r="F13" s="74"/>
      <c r="G13" s="76"/>
      <c r="H13" s="75"/>
      <c r="I13" s="72"/>
    </row>
    <row r="14" customHeight="1" spans="1:9">
      <c r="A14" s="71"/>
      <c r="B14" s="72"/>
      <c r="C14" s="73"/>
      <c r="D14" s="73"/>
      <c r="E14" s="71"/>
      <c r="F14" s="74"/>
      <c r="G14" s="76"/>
      <c r="H14" s="75"/>
      <c r="I14" s="72"/>
    </row>
    <row r="15" customHeight="1" spans="1:9">
      <c r="A15" s="71"/>
      <c r="B15" s="72"/>
      <c r="C15" s="73"/>
      <c r="D15" s="73"/>
      <c r="E15" s="71"/>
      <c r="F15" s="74"/>
      <c r="G15" s="76"/>
      <c r="H15" s="75"/>
      <c r="I15" s="72"/>
    </row>
    <row r="16" customHeight="1" spans="1:9">
      <c r="A16" s="71"/>
      <c r="B16" s="72"/>
      <c r="C16" s="73"/>
      <c r="D16" s="73"/>
      <c r="E16" s="71"/>
      <c r="F16" s="74"/>
      <c r="G16" s="76"/>
      <c r="H16" s="75"/>
      <c r="I16" s="72"/>
    </row>
    <row r="17" customHeight="1" spans="1:9">
      <c r="A17" s="71"/>
      <c r="B17" s="72"/>
      <c r="C17" s="73"/>
      <c r="D17" s="73"/>
      <c r="E17" s="71"/>
      <c r="F17" s="74"/>
      <c r="G17" s="76"/>
      <c r="H17" s="75"/>
      <c r="I17" s="72"/>
    </row>
    <row r="18" customHeight="1" spans="1:9">
      <c r="A18" s="71"/>
      <c r="B18" s="72"/>
      <c r="C18" s="73"/>
      <c r="D18" s="73"/>
      <c r="E18" s="71"/>
      <c r="F18" s="74"/>
      <c r="G18" s="76"/>
      <c r="H18" s="75"/>
      <c r="I18" s="72"/>
    </row>
    <row r="19" customHeight="1" spans="1:9">
      <c r="A19" s="71"/>
      <c r="B19" s="72"/>
      <c r="C19" s="73"/>
      <c r="D19" s="73"/>
      <c r="E19" s="71"/>
      <c r="F19" s="74"/>
      <c r="G19" s="76"/>
      <c r="H19" s="75"/>
      <c r="I19" s="72"/>
    </row>
    <row r="20" customHeight="1" spans="1:9">
      <c r="A20" s="71"/>
      <c r="B20" s="72"/>
      <c r="C20" s="73"/>
      <c r="D20" s="73"/>
      <c r="E20" s="71"/>
      <c r="F20" s="74"/>
      <c r="G20" s="76"/>
      <c r="H20" s="75"/>
      <c r="I20" s="72"/>
    </row>
    <row r="21" customHeight="1" spans="1:9">
      <c r="A21" s="71"/>
      <c r="B21" s="72"/>
      <c r="C21" s="73"/>
      <c r="D21" s="73"/>
      <c r="E21" s="71"/>
      <c r="F21" s="74"/>
      <c r="G21" s="76"/>
      <c r="H21" s="75"/>
      <c r="I21" s="72"/>
    </row>
    <row r="22" customHeight="1" spans="1:9">
      <c r="A22" s="71"/>
      <c r="B22" s="72"/>
      <c r="C22" s="73"/>
      <c r="D22" s="73"/>
      <c r="E22" s="71"/>
      <c r="F22" s="74"/>
      <c r="G22" s="76"/>
      <c r="H22" s="75"/>
      <c r="I22" s="72"/>
    </row>
    <row r="23" customHeight="1" spans="1:9">
      <c r="A23" s="71"/>
      <c r="B23" s="72"/>
      <c r="C23" s="73"/>
      <c r="D23" s="73"/>
      <c r="E23" s="71"/>
      <c r="F23" s="74"/>
      <c r="G23" s="76"/>
      <c r="H23" s="75"/>
      <c r="I23" s="72"/>
    </row>
    <row r="24" customHeight="1" spans="1:9">
      <c r="A24" s="71"/>
      <c r="B24" s="72"/>
      <c r="C24" s="73"/>
      <c r="D24" s="73"/>
      <c r="E24" s="71"/>
      <c r="F24" s="74"/>
      <c r="G24" s="76"/>
      <c r="H24" s="75"/>
      <c r="I24" s="72"/>
    </row>
    <row r="25" customHeight="1" spans="1:9">
      <c r="A25" s="71"/>
      <c r="B25" s="72"/>
      <c r="C25" s="73"/>
      <c r="D25" s="73"/>
      <c r="E25" s="71"/>
      <c r="F25" s="74"/>
      <c r="G25" s="76"/>
      <c r="H25" s="75"/>
      <c r="I25" s="72"/>
    </row>
    <row r="26" customHeight="1" spans="1:9">
      <c r="A26" s="71"/>
      <c r="B26" s="72"/>
      <c r="C26" s="73"/>
      <c r="D26" s="73"/>
      <c r="E26" s="71"/>
      <c r="F26" s="74"/>
      <c r="G26" s="76"/>
      <c r="H26" s="75"/>
      <c r="I26" s="72"/>
    </row>
    <row r="27" customHeight="1" spans="1:9">
      <c r="A27" s="71"/>
      <c r="B27" s="72"/>
      <c r="C27" s="73"/>
      <c r="D27" s="73"/>
      <c r="E27" s="71"/>
      <c r="F27" s="74"/>
      <c r="G27" s="76"/>
      <c r="H27" s="75"/>
      <c r="I27" s="72"/>
    </row>
    <row r="28" customHeight="1" spans="1:9">
      <c r="A28" s="77" t="s">
        <v>1047</v>
      </c>
      <c r="B28" s="88"/>
      <c r="C28" s="73"/>
      <c r="D28" s="73"/>
      <c r="E28" s="35"/>
      <c r="F28" s="74">
        <f>SUM(F7:F27)</f>
        <v>0</v>
      </c>
      <c r="G28" s="76">
        <f>SUM(G7:G27)</f>
        <v>0</v>
      </c>
      <c r="H28" s="75">
        <f>SUM(H7:H27)</f>
        <v>0</v>
      </c>
      <c r="I28" s="72"/>
    </row>
    <row r="29" customHeight="1" spans="1:7">
      <c r="A29" s="79" t="e">
        <f>#REF!&amp;#REF!</f>
        <v>#REF!</v>
      </c>
      <c r="G29" s="66" t="e">
        <f>"评估人员："&amp;#REF!</f>
        <v>#REF!</v>
      </c>
    </row>
    <row r="30" customHeight="1" spans="1:1">
      <c r="A30" s="79" t="e">
        <f>CONCATENATE(#REF!,#REF!,#REF!,#REF!,#REF!,#REF!,#REF!)</f>
        <v>#REF!</v>
      </c>
    </row>
  </sheetData>
  <mergeCells count="3">
    <mergeCell ref="A2:I2"/>
    <mergeCell ref="A3:I3"/>
    <mergeCell ref="A28:B28"/>
  </mergeCells>
  <hyperlinks>
    <hyperlink ref="A1" location="索引目录!I16" display="返回索引页"/>
    <hyperlink ref="B1" location="'5流动负债汇总'!B16" display="返回"/>
  </hyperlinks>
  <printOptions horizontalCentered="1"/>
  <pageMargins left="0.748031496062992" right="0.748031496062992" top="0.905511811023622" bottom="0.826771653543307" header="1.22047244094488" footer="0.511811023622047"/>
  <pageSetup paperSize="9" scale="90"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workbookViewId="0">
      <selection activeCell="C1" sqref="A$1:H$1048576"/>
    </sheetView>
  </sheetViews>
  <sheetFormatPr defaultColWidth="9" defaultRowHeight="15.75" customHeight="1" outlineLevelCol="7"/>
  <cols>
    <col min="1" max="1" width="7.5" style="21" customWidth="1"/>
    <col min="2" max="2" width="26.375" style="21" customWidth="1"/>
    <col min="3" max="3" width="14.125" style="21" customWidth="1"/>
    <col min="4" max="4" width="19.375" style="21" customWidth="1"/>
    <col min="5" max="5" width="10.5" style="21" hidden="1" customWidth="1" outlineLevel="1"/>
    <col min="6" max="6" width="19" style="21" customWidth="1" collapsed="1"/>
    <col min="7" max="7" width="18.25" style="21" customWidth="1"/>
    <col min="8" max="8" width="15.5" style="21" customWidth="1"/>
    <col min="9" max="16384" width="9" style="21"/>
  </cols>
  <sheetData>
    <row r="1" spans="1:8">
      <c r="A1" s="58" t="s">
        <v>207</v>
      </c>
      <c r="B1" s="59" t="s">
        <v>479</v>
      </c>
      <c r="C1" s="60"/>
      <c r="D1" s="60"/>
      <c r="E1" s="60"/>
      <c r="F1" s="60"/>
      <c r="G1" s="60"/>
      <c r="H1" s="60"/>
    </row>
    <row r="2" s="56" customFormat="1" ht="30" customHeight="1" spans="1:8">
      <c r="A2" s="61" t="s">
        <v>1118</v>
      </c>
      <c r="B2" s="62"/>
      <c r="C2" s="62"/>
      <c r="D2" s="62"/>
      <c r="E2" s="62"/>
      <c r="F2" s="62"/>
      <c r="G2" s="62"/>
      <c r="H2" s="62"/>
    </row>
    <row r="3" ht="14.1" customHeight="1" spans="1:8">
      <c r="A3" s="63" t="e">
        <f>CONCATENATE(#REF!,#REF!,#REF!,#REF!,#REF!,#REF!,#REF!)</f>
        <v>#REF!</v>
      </c>
      <c r="B3" s="63"/>
      <c r="C3" s="63"/>
      <c r="D3" s="63"/>
      <c r="E3" s="63"/>
      <c r="F3" s="63"/>
      <c r="G3" s="63"/>
      <c r="H3" s="64"/>
    </row>
    <row r="4" ht="14.1" customHeight="1" spans="1:8">
      <c r="A4" s="63"/>
      <c r="B4" s="63"/>
      <c r="C4" s="63"/>
      <c r="D4" s="63"/>
      <c r="E4" s="63"/>
      <c r="F4" s="63"/>
      <c r="G4" s="63"/>
      <c r="H4" s="65" t="s">
        <v>1119</v>
      </c>
    </row>
    <row r="5" customHeight="1" spans="1:8">
      <c r="A5" s="66" t="e">
        <f>#REF!&amp;#REF!</f>
        <v>#REF!</v>
      </c>
      <c r="H5" s="67" t="s">
        <v>236</v>
      </c>
    </row>
    <row r="6" s="57" customFormat="1" customHeight="1" spans="1:8">
      <c r="A6" s="68" t="s">
        <v>312</v>
      </c>
      <c r="B6" s="68" t="s">
        <v>599</v>
      </c>
      <c r="C6" s="68" t="s">
        <v>609</v>
      </c>
      <c r="D6" s="68" t="s">
        <v>710</v>
      </c>
      <c r="E6" s="69" t="s">
        <v>483</v>
      </c>
      <c r="F6" s="70" t="s">
        <v>346</v>
      </c>
      <c r="G6" s="68" t="s">
        <v>484</v>
      </c>
      <c r="H6" s="68" t="s">
        <v>340</v>
      </c>
    </row>
    <row r="7" customHeight="1" spans="1:8">
      <c r="A7" s="71"/>
      <c r="B7" s="72"/>
      <c r="C7" s="73"/>
      <c r="D7" s="72"/>
      <c r="E7" s="74"/>
      <c r="F7" s="75"/>
      <c r="G7" s="75"/>
      <c r="H7" s="72"/>
    </row>
    <row r="8" customHeight="1" spans="1:8">
      <c r="A8" s="71"/>
      <c r="B8" s="72"/>
      <c r="C8" s="73"/>
      <c r="D8" s="72"/>
      <c r="E8" s="74"/>
      <c r="F8" s="75"/>
      <c r="G8" s="75"/>
      <c r="H8" s="72"/>
    </row>
    <row r="9" customHeight="1" spans="1:8">
      <c r="A9" s="71"/>
      <c r="B9" s="72"/>
      <c r="C9" s="73"/>
      <c r="D9" s="72"/>
      <c r="E9" s="74"/>
      <c r="F9" s="75"/>
      <c r="G9" s="75"/>
      <c r="H9" s="72"/>
    </row>
    <row r="10" customHeight="1" spans="1:8">
      <c r="A10" s="71"/>
      <c r="B10" s="72"/>
      <c r="C10" s="73"/>
      <c r="D10" s="72"/>
      <c r="E10" s="74"/>
      <c r="F10" s="76"/>
      <c r="G10" s="75"/>
      <c r="H10" s="72"/>
    </row>
    <row r="11" customHeight="1" spans="1:8">
      <c r="A11" s="71"/>
      <c r="B11" s="72"/>
      <c r="C11" s="73"/>
      <c r="D11" s="72"/>
      <c r="E11" s="74"/>
      <c r="F11" s="76"/>
      <c r="G11" s="75"/>
      <c r="H11" s="72"/>
    </row>
    <row r="12" customHeight="1" spans="1:8">
      <c r="A12" s="71"/>
      <c r="B12" s="72"/>
      <c r="C12" s="73"/>
      <c r="D12" s="72"/>
      <c r="E12" s="74"/>
      <c r="F12" s="76"/>
      <c r="G12" s="75"/>
      <c r="H12" s="72"/>
    </row>
    <row r="13" customHeight="1" spans="1:8">
      <c r="A13" s="71"/>
      <c r="B13" s="72"/>
      <c r="C13" s="73"/>
      <c r="D13" s="72"/>
      <c r="E13" s="74"/>
      <c r="F13" s="76"/>
      <c r="G13" s="75"/>
      <c r="H13" s="72"/>
    </row>
    <row r="14" customHeight="1" spans="1:8">
      <c r="A14" s="71"/>
      <c r="B14" s="72"/>
      <c r="C14" s="73"/>
      <c r="D14" s="72"/>
      <c r="E14" s="74"/>
      <c r="F14" s="76"/>
      <c r="G14" s="75"/>
      <c r="H14" s="72"/>
    </row>
    <row r="15" customHeight="1" spans="1:8">
      <c r="A15" s="71"/>
      <c r="B15" s="72"/>
      <c r="C15" s="73"/>
      <c r="D15" s="72"/>
      <c r="E15" s="74"/>
      <c r="F15" s="76"/>
      <c r="G15" s="75"/>
      <c r="H15" s="72"/>
    </row>
    <row r="16" customHeight="1" spans="1:8">
      <c r="A16" s="71"/>
      <c r="B16" s="72"/>
      <c r="C16" s="73"/>
      <c r="D16" s="72"/>
      <c r="E16" s="74"/>
      <c r="F16" s="76"/>
      <c r="G16" s="75"/>
      <c r="H16" s="72"/>
    </row>
    <row r="17" customHeight="1" spans="1:8">
      <c r="A17" s="71"/>
      <c r="B17" s="72"/>
      <c r="C17" s="73"/>
      <c r="D17" s="72"/>
      <c r="E17" s="74"/>
      <c r="F17" s="76"/>
      <c r="G17" s="75"/>
      <c r="H17" s="72"/>
    </row>
    <row r="18" customHeight="1" spans="1:8">
      <c r="A18" s="71"/>
      <c r="B18" s="72"/>
      <c r="C18" s="73"/>
      <c r="D18" s="72"/>
      <c r="E18" s="74"/>
      <c r="F18" s="76"/>
      <c r="G18" s="75"/>
      <c r="H18" s="72"/>
    </row>
    <row r="19" customHeight="1" spans="1:8">
      <c r="A19" s="71"/>
      <c r="B19" s="72"/>
      <c r="C19" s="73"/>
      <c r="D19" s="72"/>
      <c r="E19" s="74"/>
      <c r="F19" s="76"/>
      <c r="G19" s="75"/>
      <c r="H19" s="72"/>
    </row>
    <row r="20" customHeight="1" spans="1:8">
      <c r="A20" s="71"/>
      <c r="B20" s="72"/>
      <c r="C20" s="73"/>
      <c r="D20" s="72"/>
      <c r="E20" s="74"/>
      <c r="F20" s="76"/>
      <c r="G20" s="75"/>
      <c r="H20" s="72"/>
    </row>
    <row r="21" customHeight="1" spans="1:8">
      <c r="A21" s="71"/>
      <c r="B21" s="72"/>
      <c r="C21" s="73"/>
      <c r="D21" s="72"/>
      <c r="E21" s="74"/>
      <c r="F21" s="76"/>
      <c r="G21" s="75"/>
      <c r="H21" s="72"/>
    </row>
    <row r="22" customHeight="1" spans="1:8">
      <c r="A22" s="71"/>
      <c r="B22" s="72"/>
      <c r="C22" s="73"/>
      <c r="D22" s="72"/>
      <c r="E22" s="74"/>
      <c r="F22" s="76"/>
      <c r="G22" s="75"/>
      <c r="H22" s="72"/>
    </row>
    <row r="23" customHeight="1" spans="1:8">
      <c r="A23" s="71"/>
      <c r="B23" s="72"/>
      <c r="C23" s="73"/>
      <c r="D23" s="72"/>
      <c r="E23" s="74"/>
      <c r="F23" s="76"/>
      <c r="G23" s="75"/>
      <c r="H23" s="72"/>
    </row>
    <row r="24" customHeight="1" spans="1:8">
      <c r="A24" s="71"/>
      <c r="B24" s="72"/>
      <c r="C24" s="73"/>
      <c r="D24" s="72"/>
      <c r="E24" s="74"/>
      <c r="F24" s="76"/>
      <c r="G24" s="75"/>
      <c r="H24" s="72"/>
    </row>
    <row r="25" customHeight="1" spans="1:8">
      <c r="A25" s="71"/>
      <c r="B25" s="72"/>
      <c r="C25" s="73"/>
      <c r="D25" s="72"/>
      <c r="E25" s="74"/>
      <c r="F25" s="76"/>
      <c r="G25" s="75"/>
      <c r="H25" s="72"/>
    </row>
    <row r="26" customHeight="1" spans="1:8">
      <c r="A26" s="71"/>
      <c r="B26" s="72"/>
      <c r="C26" s="73"/>
      <c r="D26" s="72"/>
      <c r="E26" s="74"/>
      <c r="F26" s="76"/>
      <c r="G26" s="75"/>
      <c r="H26" s="72"/>
    </row>
    <row r="27" customHeight="1" spans="1:8">
      <c r="A27" s="71"/>
      <c r="B27" s="72"/>
      <c r="C27" s="73"/>
      <c r="D27" s="72"/>
      <c r="E27" s="74"/>
      <c r="F27" s="76"/>
      <c r="G27" s="75"/>
      <c r="H27" s="72"/>
    </row>
    <row r="28" customHeight="1" spans="1:8">
      <c r="A28" s="77" t="s">
        <v>1047</v>
      </c>
      <c r="B28" s="88"/>
      <c r="C28" s="73"/>
      <c r="D28" s="72"/>
      <c r="E28" s="74">
        <f>SUM(E7:E27)</f>
        <v>0</v>
      </c>
      <c r="F28" s="76">
        <f>SUM(F7:F27)</f>
        <v>0</v>
      </c>
      <c r="G28" s="75">
        <f>SUM(G7:G27)</f>
        <v>0</v>
      </c>
      <c r="H28" s="72"/>
    </row>
    <row r="29" customHeight="1" spans="1:6">
      <c r="A29" s="79" t="e">
        <f>#REF!&amp;#REF!</f>
        <v>#REF!</v>
      </c>
      <c r="F29" s="66" t="e">
        <f>"评估人员："&amp;#REF!</f>
        <v>#REF!</v>
      </c>
    </row>
    <row r="30" customHeight="1" spans="1:1">
      <c r="A30" s="79" t="e">
        <f>CONCATENATE(#REF!,#REF!,#REF!,#REF!,#REF!,#REF!,#REF!)</f>
        <v>#REF!</v>
      </c>
    </row>
  </sheetData>
  <mergeCells count="3">
    <mergeCell ref="A2:H2"/>
    <mergeCell ref="A3:H3"/>
    <mergeCell ref="A28:B28"/>
  </mergeCells>
  <hyperlinks>
    <hyperlink ref="A1" location="索引目录!I17" display="返回索引页"/>
    <hyperlink ref="B1" location="'5流动负债汇总'!B17" display="返回"/>
  </hyperlinks>
  <printOptions horizontalCentered="1"/>
  <pageMargins left="0.748031496062992" right="0.748031496062992" top="0.905511811023622" bottom="0.826771653543307" header="1.22047244094488" footer="0.511811023622047"/>
  <pageSetup paperSize="9" scale="93" fitToHeight="0" orientation="landscape"/>
  <headerFooter alignWithMargins="0">
    <oddHeader>&amp;R&amp;"宋体,常规"&amp;10共&amp;"Times New Roman,常规"&amp;N&amp;"宋体,常规"页第&amp;"Times New Roman,常规"&amp;P&amp;"宋体,常规"页</oddHeader>
  </headerFooter>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2"/>
  <sheetViews>
    <sheetView workbookViewId="0">
      <selection activeCell="C1" sqref="A$1:G$1048576"/>
    </sheetView>
  </sheetViews>
  <sheetFormatPr defaultColWidth="9" defaultRowHeight="15.75" customHeight="1" outlineLevelCol="6"/>
  <cols>
    <col min="1" max="1" width="12.875" style="99" customWidth="1"/>
    <col min="2" max="2" width="28" style="99" customWidth="1"/>
    <col min="3" max="3" width="19" style="99" hidden="1" customWidth="1" outlineLevel="1"/>
    <col min="4" max="4" width="21.25" style="99" customWidth="1" collapsed="1"/>
    <col min="5" max="5" width="21.25" style="99" customWidth="1"/>
    <col min="6" max="6" width="21.375" style="99" customWidth="1"/>
    <col min="7" max="7" width="16" style="99" customWidth="1"/>
    <col min="8" max="16384" width="9" style="99"/>
  </cols>
  <sheetData>
    <row r="1" spans="1:7">
      <c r="A1" s="100" t="s">
        <v>207</v>
      </c>
      <c r="B1" s="101" t="s">
        <v>479</v>
      </c>
      <c r="C1" s="102"/>
      <c r="D1" s="102"/>
      <c r="E1" s="102"/>
      <c r="F1" s="102"/>
      <c r="G1" s="102"/>
    </row>
    <row r="2" s="97" customFormat="1" ht="30" customHeight="1" spans="1:7">
      <c r="A2" s="103" t="s">
        <v>1120</v>
      </c>
      <c r="B2" s="104"/>
      <c r="C2" s="104"/>
      <c r="D2" s="104"/>
      <c r="E2" s="104"/>
      <c r="F2" s="104"/>
      <c r="G2" s="104"/>
    </row>
    <row r="3" ht="14.1" customHeight="1" spans="1:7">
      <c r="A3" s="105" t="e">
        <f>CONCATENATE(#REF!,#REF!,#REF!,#REF!,#REF!,#REF!,#REF!)</f>
        <v>#REF!</v>
      </c>
      <c r="B3" s="105"/>
      <c r="C3" s="105"/>
      <c r="D3" s="105"/>
      <c r="E3" s="105"/>
      <c r="F3" s="105"/>
      <c r="G3" s="105"/>
    </row>
    <row r="4" ht="14.1" customHeight="1" spans="1:7">
      <c r="A4" s="105"/>
      <c r="B4" s="105"/>
      <c r="C4" s="105"/>
      <c r="D4" s="105"/>
      <c r="E4" s="105"/>
      <c r="F4" s="105"/>
      <c r="G4" s="106" t="s">
        <v>1121</v>
      </c>
    </row>
    <row r="5" customHeight="1" spans="1:7">
      <c r="A5" s="107" t="e">
        <f>#REF!&amp;#REF!</f>
        <v>#REF!</v>
      </c>
      <c r="G5" s="108" t="s">
        <v>236</v>
      </c>
    </row>
    <row r="6" s="98" customFormat="1" customHeight="1" spans="1:7">
      <c r="A6" s="109" t="s">
        <v>527</v>
      </c>
      <c r="B6" s="109" t="s">
        <v>482</v>
      </c>
      <c r="C6" s="110" t="s">
        <v>483</v>
      </c>
      <c r="D6" s="109" t="s">
        <v>346</v>
      </c>
      <c r="E6" s="109" t="s">
        <v>484</v>
      </c>
      <c r="F6" s="111" t="s">
        <v>500</v>
      </c>
      <c r="G6" s="109" t="s">
        <v>735</v>
      </c>
    </row>
    <row r="7" customHeight="1" spans="1:7">
      <c r="A7" s="109" t="s">
        <v>1122</v>
      </c>
      <c r="B7" s="112" t="s">
        <v>88</v>
      </c>
      <c r="C7" s="113">
        <f>'6-1长期借款'!H28</f>
        <v>0</v>
      </c>
      <c r="D7" s="114">
        <f>'6-1长期借款'!I28</f>
        <v>0</v>
      </c>
      <c r="E7" s="115">
        <f>'6-1长期借款'!K28</f>
        <v>0</v>
      </c>
      <c r="F7" s="115">
        <f t="shared" ref="F7:F13" si="0">E7-D7</f>
        <v>0</v>
      </c>
      <c r="G7" s="116" t="str">
        <f t="shared" ref="G7:G13" si="1">IF(D7=0,"",F7/D7*100)</f>
        <v/>
      </c>
    </row>
    <row r="8" customHeight="1" spans="1:7">
      <c r="A8" s="109" t="s">
        <v>1123</v>
      </c>
      <c r="B8" s="112" t="s">
        <v>90</v>
      </c>
      <c r="C8" s="113">
        <f>'6-2应付债券'!G28</f>
        <v>0</v>
      </c>
      <c r="D8" s="114">
        <f>'6-2应付债券'!H28</f>
        <v>0</v>
      </c>
      <c r="E8" s="115">
        <f>'6-2应付债券'!I28</f>
        <v>0</v>
      </c>
      <c r="F8" s="115">
        <f t="shared" si="0"/>
        <v>0</v>
      </c>
      <c r="G8" s="116" t="str">
        <f t="shared" si="1"/>
        <v/>
      </c>
    </row>
    <row r="9" customHeight="1" spans="1:7">
      <c r="A9" s="109" t="s">
        <v>1124</v>
      </c>
      <c r="B9" s="112" t="s">
        <v>100</v>
      </c>
      <c r="C9" s="113">
        <f>'6-3长期应付款'!G28</f>
        <v>0</v>
      </c>
      <c r="D9" s="114">
        <f>'6-3长期应付款'!J28</f>
        <v>0</v>
      </c>
      <c r="E9" s="115">
        <f>'6-3长期应付款'!K28</f>
        <v>0</v>
      </c>
      <c r="F9" s="115">
        <f t="shared" si="0"/>
        <v>0</v>
      </c>
      <c r="G9" s="116" t="str">
        <f t="shared" si="1"/>
        <v/>
      </c>
    </row>
    <row r="10" customHeight="1" spans="1:7">
      <c r="A10" s="109" t="s">
        <v>1125</v>
      </c>
      <c r="B10" s="112" t="s">
        <v>104</v>
      </c>
      <c r="C10" s="113">
        <f>'6-4专项应付款'!E28</f>
        <v>0</v>
      </c>
      <c r="D10" s="114">
        <f>'6-4专项应付款'!F28</f>
        <v>0</v>
      </c>
      <c r="E10" s="115">
        <f>'6-4专项应付款'!G28</f>
        <v>0</v>
      </c>
      <c r="F10" s="115">
        <f t="shared" si="0"/>
        <v>0</v>
      </c>
      <c r="G10" s="116" t="str">
        <f t="shared" si="1"/>
        <v/>
      </c>
    </row>
    <row r="11" customHeight="1" spans="1:7">
      <c r="A11" s="109" t="s">
        <v>1126</v>
      </c>
      <c r="B11" s="112" t="s">
        <v>106</v>
      </c>
      <c r="C11" s="113">
        <f>'6-5预计负债'!E28</f>
        <v>0</v>
      </c>
      <c r="D11" s="114">
        <f>'6-5预计负债'!F28</f>
        <v>0</v>
      </c>
      <c r="E11" s="115">
        <f>'6-5预计负债'!G28</f>
        <v>0</v>
      </c>
      <c r="F11" s="115">
        <f t="shared" si="0"/>
        <v>0</v>
      </c>
      <c r="G11" s="116" t="str">
        <f t="shared" si="1"/>
        <v/>
      </c>
    </row>
    <row r="12" customHeight="1" spans="1:7">
      <c r="A12" s="109" t="s">
        <v>1127</v>
      </c>
      <c r="B12" s="112" t="s">
        <v>108</v>
      </c>
      <c r="C12" s="113">
        <f>'6-6递延所得税负债'!D28</f>
        <v>0</v>
      </c>
      <c r="D12" s="114">
        <f>'6-6递延所得税负债'!E28</f>
        <v>0</v>
      </c>
      <c r="E12" s="115">
        <f>'6-6递延所得税负债'!F28</f>
        <v>0</v>
      </c>
      <c r="F12" s="115">
        <f t="shared" si="0"/>
        <v>0</v>
      </c>
      <c r="G12" s="116" t="str">
        <f t="shared" si="1"/>
        <v/>
      </c>
    </row>
    <row r="13" customHeight="1" spans="1:7">
      <c r="A13" s="109" t="s">
        <v>1128</v>
      </c>
      <c r="B13" s="112" t="s">
        <v>370</v>
      </c>
      <c r="C13" s="113">
        <f>'6-7其他非流动负债'!E28</f>
        <v>0</v>
      </c>
      <c r="D13" s="114">
        <f>'6-7其他非流动负债'!F28</f>
        <v>0</v>
      </c>
      <c r="E13" s="115">
        <f>'6-7其他非流动负债'!G28</f>
        <v>0</v>
      </c>
      <c r="F13" s="115">
        <f t="shared" si="0"/>
        <v>0</v>
      </c>
      <c r="G13" s="116" t="str">
        <f t="shared" si="1"/>
        <v/>
      </c>
    </row>
    <row r="14" customHeight="1" spans="1:7">
      <c r="A14" s="117"/>
      <c r="B14" s="118"/>
      <c r="C14" s="113"/>
      <c r="D14" s="114"/>
      <c r="E14" s="115"/>
      <c r="F14" s="115"/>
      <c r="G14" s="116"/>
    </row>
    <row r="15" customHeight="1" spans="1:7">
      <c r="A15" s="117"/>
      <c r="B15" s="119"/>
      <c r="C15" s="113"/>
      <c r="D15" s="114"/>
      <c r="E15" s="115"/>
      <c r="F15" s="115"/>
      <c r="G15" s="116"/>
    </row>
    <row r="16" customHeight="1" spans="1:7">
      <c r="A16" s="117"/>
      <c r="B16" s="119"/>
      <c r="C16" s="113"/>
      <c r="D16" s="114"/>
      <c r="E16" s="115"/>
      <c r="F16" s="115"/>
      <c r="G16" s="116"/>
    </row>
    <row r="17" customHeight="1" spans="1:7">
      <c r="A17" s="117"/>
      <c r="B17" s="119"/>
      <c r="C17" s="113"/>
      <c r="D17" s="114"/>
      <c r="E17" s="115"/>
      <c r="F17" s="115"/>
      <c r="G17" s="116"/>
    </row>
    <row r="18" customHeight="1" spans="1:7">
      <c r="A18" s="117"/>
      <c r="B18" s="119"/>
      <c r="C18" s="113"/>
      <c r="D18" s="114"/>
      <c r="E18" s="115"/>
      <c r="F18" s="115"/>
      <c r="G18" s="116"/>
    </row>
    <row r="19" customHeight="1" spans="1:7">
      <c r="A19" s="117"/>
      <c r="B19" s="119"/>
      <c r="C19" s="113"/>
      <c r="D19" s="114"/>
      <c r="E19" s="115"/>
      <c r="F19" s="115"/>
      <c r="G19" s="116"/>
    </row>
    <row r="20" customHeight="1" spans="1:7">
      <c r="A20" s="117"/>
      <c r="B20" s="119"/>
      <c r="C20" s="113"/>
      <c r="D20" s="114"/>
      <c r="E20" s="115"/>
      <c r="F20" s="115"/>
      <c r="G20" s="116"/>
    </row>
    <row r="21" customHeight="1" spans="1:7">
      <c r="A21" s="117"/>
      <c r="B21" s="119"/>
      <c r="C21" s="113"/>
      <c r="D21" s="114"/>
      <c r="E21" s="115"/>
      <c r="F21" s="115"/>
      <c r="G21" s="116"/>
    </row>
    <row r="22" customHeight="1" spans="1:7">
      <c r="A22" s="117"/>
      <c r="B22" s="119"/>
      <c r="C22" s="113"/>
      <c r="D22" s="114"/>
      <c r="E22" s="115"/>
      <c r="F22" s="115"/>
      <c r="G22" s="116"/>
    </row>
    <row r="23" customHeight="1" spans="1:7">
      <c r="A23" s="117"/>
      <c r="B23" s="119"/>
      <c r="C23" s="113"/>
      <c r="D23" s="114"/>
      <c r="E23" s="115"/>
      <c r="F23" s="115"/>
      <c r="G23" s="116"/>
    </row>
    <row r="24" customHeight="1" spans="1:7">
      <c r="A24" s="117"/>
      <c r="B24" s="119"/>
      <c r="C24" s="113"/>
      <c r="D24" s="114"/>
      <c r="E24" s="115"/>
      <c r="F24" s="115"/>
      <c r="G24" s="116"/>
    </row>
    <row r="25" customHeight="1" spans="1:7">
      <c r="A25" s="117"/>
      <c r="B25" s="119"/>
      <c r="C25" s="113"/>
      <c r="D25" s="114"/>
      <c r="E25" s="115"/>
      <c r="F25" s="115"/>
      <c r="G25" s="116"/>
    </row>
    <row r="26" customHeight="1" spans="1:7">
      <c r="A26" s="117"/>
      <c r="B26" s="119"/>
      <c r="C26" s="113"/>
      <c r="D26" s="114"/>
      <c r="E26" s="115"/>
      <c r="F26" s="115"/>
      <c r="G26" s="116"/>
    </row>
    <row r="27" customHeight="1" spans="1:7">
      <c r="A27" s="109"/>
      <c r="B27" s="120"/>
      <c r="C27" s="113"/>
      <c r="D27" s="114"/>
      <c r="E27" s="115"/>
      <c r="F27" s="115"/>
      <c r="G27" s="116"/>
    </row>
    <row r="28" customHeight="1" spans="1:7">
      <c r="A28" s="109"/>
      <c r="B28" s="120"/>
      <c r="C28" s="113"/>
      <c r="D28" s="114"/>
      <c r="E28" s="115"/>
      <c r="F28" s="115"/>
      <c r="G28" s="116"/>
    </row>
    <row r="29" customHeight="1" spans="1:7">
      <c r="A29" s="109"/>
      <c r="B29" s="117" t="s">
        <v>371</v>
      </c>
      <c r="C29" s="113">
        <f>SUM(C7:C28)</f>
        <v>0</v>
      </c>
      <c r="D29" s="114">
        <f>SUM(D7:D28)</f>
        <v>0</v>
      </c>
      <c r="E29" s="115">
        <f>SUM(E7:E28)</f>
        <v>0</v>
      </c>
      <c r="F29" s="115">
        <f>SUM(F7:F28)</f>
        <v>0</v>
      </c>
      <c r="G29" s="116" t="str">
        <f>IF(D29=0,"",F29/D29*100)</f>
        <v/>
      </c>
    </row>
    <row r="30" customHeight="1" spans="1:7">
      <c r="A30" s="121" t="e">
        <f>#REF!&amp;#REF!</f>
        <v>#REF!</v>
      </c>
      <c r="B30" s="121"/>
      <c r="C30" s="122"/>
      <c r="D30" s="123"/>
      <c r="E30" s="99" t="e">
        <f>"评估人员："&amp;#REF!</f>
        <v>#REF!</v>
      </c>
      <c r="F30" s="123"/>
      <c r="G30" s="123"/>
    </row>
    <row r="31" customHeight="1" spans="1:1">
      <c r="A31" s="124" t="e">
        <f>CONCATENATE(#REF!,#REF!,#REF!,#REF!,#REF!,#REF!,#REF!)</f>
        <v>#REF!</v>
      </c>
    </row>
    <row r="32" customHeight="1" spans="1:1">
      <c r="A32" s="125"/>
    </row>
  </sheetData>
  <sheetProtection password="C724" sheet="1" formatCells="0" formatColumns="0" formatRows="0" insertRows="0" insertColumns="0"/>
  <mergeCells count="2">
    <mergeCell ref="A2:G2"/>
    <mergeCell ref="A3:G3"/>
  </mergeCells>
  <hyperlinks>
    <hyperlink ref="A1" location="索引目录!G20" display="返回索引页"/>
    <hyperlink ref="B7" location="'6-1长期借款'!B1" display="长期借款"/>
    <hyperlink ref="B8" location="'6-2应付债券'!B1" display="应付债券"/>
    <hyperlink ref="B9" location="'6-3长期应付款'!B1" display="长期应付款"/>
    <hyperlink ref="B10" location="'6-4专项应付款'!B1" display="专项应付款"/>
    <hyperlink ref="B11" location="'6-5预计负债'!B1" display="预计负债"/>
    <hyperlink ref="B12" location="'6-6递延所得税负债'!B1" display="递延所得税负债"/>
    <hyperlink ref="B13" location="'6-7其他非流动负债'!B1" display="其他非流动负债"/>
    <hyperlink ref="B1" location="'2-分类汇总'!B53" display="返回"/>
  </hyperlinks>
  <printOptions horizontalCentered="1"/>
  <pageMargins left="0.748031496062992" right="0.748031496062992" top="0.905511811023622" bottom="0.826771653543307" header="1.22047244094488" footer="0.511811023622047"/>
  <pageSetup paperSize="9" scale="87" fitToHeight="0" orientation="landscape"/>
  <headerFooter alignWithMargins="0">
    <oddHeader>&amp;R&amp;"宋体,常规"&amp;10共&amp;"Times New Roman,常规"&amp;N&amp;"宋体,常规"页第&amp;"Times New Roman,常规"&amp;P&amp;"宋体,常规"页</oddHeader>
  </headerFooter>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workbookViewId="0">
      <selection activeCell="C1" sqref="A$1:L$1048576"/>
    </sheetView>
  </sheetViews>
  <sheetFormatPr defaultColWidth="9" defaultRowHeight="15.75" customHeight="1"/>
  <cols>
    <col min="1" max="1" width="7" style="21" customWidth="1"/>
    <col min="2" max="2" width="18.125" style="21" customWidth="1"/>
    <col min="3" max="3" width="9.375" style="21" customWidth="1"/>
    <col min="4" max="4" width="9.75" style="21" customWidth="1"/>
    <col min="5" max="5" width="7.25" style="21" customWidth="1"/>
    <col min="6" max="6" width="6.125" style="21" customWidth="1"/>
    <col min="7" max="7" width="10.625" style="21" customWidth="1"/>
    <col min="8" max="8" width="13.125" style="21" hidden="1" customWidth="1" outlineLevel="1"/>
    <col min="9" max="9" width="14.5" style="21" customWidth="1" collapsed="1"/>
    <col min="10" max="10" width="11.875" style="21" customWidth="1"/>
    <col min="11" max="11" width="14.125" style="21" customWidth="1"/>
    <col min="12" max="12" width="11.625" style="21" customWidth="1"/>
    <col min="13" max="16384" width="9" style="21"/>
  </cols>
  <sheetData>
    <row r="1" spans="1:12">
      <c r="A1" s="58" t="s">
        <v>207</v>
      </c>
      <c r="B1" s="80" t="s">
        <v>479</v>
      </c>
      <c r="C1" s="60"/>
      <c r="D1" s="60"/>
      <c r="E1" s="60"/>
      <c r="F1" s="60"/>
      <c r="G1" s="60"/>
      <c r="H1" s="60"/>
      <c r="I1" s="60"/>
      <c r="J1" s="60"/>
      <c r="K1" s="60"/>
      <c r="L1" s="60"/>
    </row>
    <row r="2" s="56" customFormat="1" ht="30" customHeight="1" spans="1:12">
      <c r="A2" s="61" t="s">
        <v>1129</v>
      </c>
      <c r="B2" s="62"/>
      <c r="C2" s="62"/>
      <c r="D2" s="62"/>
      <c r="E2" s="62"/>
      <c r="F2" s="62"/>
      <c r="G2" s="62"/>
      <c r="H2" s="62"/>
      <c r="I2" s="62"/>
      <c r="J2" s="62"/>
      <c r="K2" s="62"/>
      <c r="L2" s="62"/>
    </row>
    <row r="3" ht="14.1" customHeight="1" spans="1:12">
      <c r="A3" s="63" t="e">
        <f>CONCATENATE(#REF!,#REF!,#REF!,#REF!,#REF!,#REF!,#REF!)</f>
        <v>#REF!</v>
      </c>
      <c r="B3" s="63"/>
      <c r="C3" s="63"/>
      <c r="D3" s="63"/>
      <c r="E3" s="63"/>
      <c r="F3" s="63"/>
      <c r="G3" s="63"/>
      <c r="H3" s="63"/>
      <c r="I3" s="64"/>
      <c r="J3" s="64"/>
      <c r="K3" s="64"/>
      <c r="L3" s="64"/>
    </row>
    <row r="4" ht="14.1" customHeight="1" spans="1:12">
      <c r="A4" s="63"/>
      <c r="B4" s="63"/>
      <c r="C4" s="63"/>
      <c r="D4" s="63"/>
      <c r="E4" s="63"/>
      <c r="F4" s="63"/>
      <c r="G4" s="63"/>
      <c r="H4" s="63"/>
      <c r="I4" s="64"/>
      <c r="J4" s="64"/>
      <c r="L4" s="65" t="s">
        <v>1130</v>
      </c>
    </row>
    <row r="5" customHeight="1" spans="1:12">
      <c r="A5" s="66" t="e">
        <f>#REF!&amp;#REF!</f>
        <v>#REF!</v>
      </c>
      <c r="L5" s="67" t="s">
        <v>236</v>
      </c>
    </row>
    <row r="6" s="57" customFormat="1" customHeight="1" spans="1:12">
      <c r="A6" s="68" t="s">
        <v>312</v>
      </c>
      <c r="B6" s="68" t="s">
        <v>1131</v>
      </c>
      <c r="C6" s="68" t="s">
        <v>609</v>
      </c>
      <c r="D6" s="68" t="s">
        <v>751</v>
      </c>
      <c r="E6" s="68" t="s">
        <v>1069</v>
      </c>
      <c r="F6" s="68" t="s">
        <v>552</v>
      </c>
      <c r="G6" s="68" t="s">
        <v>1070</v>
      </c>
      <c r="H6" s="69" t="s">
        <v>483</v>
      </c>
      <c r="I6" s="70" t="s">
        <v>346</v>
      </c>
      <c r="J6" s="68" t="s">
        <v>1071</v>
      </c>
      <c r="K6" s="68" t="s">
        <v>484</v>
      </c>
      <c r="L6" s="68" t="s">
        <v>340</v>
      </c>
    </row>
    <row r="7" customHeight="1" spans="1:12">
      <c r="A7" s="71"/>
      <c r="B7" s="72"/>
      <c r="C7" s="73"/>
      <c r="D7" s="73"/>
      <c r="E7" s="75"/>
      <c r="F7" s="71"/>
      <c r="G7" s="75"/>
      <c r="H7" s="74"/>
      <c r="I7" s="76"/>
      <c r="J7" s="95"/>
      <c r="K7" s="75"/>
      <c r="L7" s="35"/>
    </row>
    <row r="8" customHeight="1" spans="1:12">
      <c r="A8" s="71"/>
      <c r="B8" s="72"/>
      <c r="C8" s="73"/>
      <c r="D8" s="73"/>
      <c r="E8" s="75"/>
      <c r="F8" s="71"/>
      <c r="G8" s="75"/>
      <c r="H8" s="74"/>
      <c r="I8" s="76"/>
      <c r="J8" s="95"/>
      <c r="K8" s="75"/>
      <c r="L8" s="35"/>
    </row>
    <row r="9" customHeight="1" spans="1:12">
      <c r="A9" s="71"/>
      <c r="B9" s="72"/>
      <c r="C9" s="73"/>
      <c r="D9" s="73"/>
      <c r="E9" s="75"/>
      <c r="F9" s="71"/>
      <c r="G9" s="75"/>
      <c r="H9" s="74"/>
      <c r="I9" s="76"/>
      <c r="J9" s="95"/>
      <c r="K9" s="75"/>
      <c r="L9" s="35"/>
    </row>
    <row r="10" customHeight="1" spans="1:12">
      <c r="A10" s="71"/>
      <c r="B10" s="72"/>
      <c r="C10" s="73"/>
      <c r="D10" s="73"/>
      <c r="E10" s="75"/>
      <c r="F10" s="71"/>
      <c r="G10" s="75"/>
      <c r="H10" s="74"/>
      <c r="I10" s="76"/>
      <c r="J10" s="95"/>
      <c r="K10" s="75"/>
      <c r="L10" s="35"/>
    </row>
    <row r="11" customHeight="1" spans="1:12">
      <c r="A11" s="71"/>
      <c r="B11" s="72"/>
      <c r="C11" s="73"/>
      <c r="D11" s="73"/>
      <c r="E11" s="75"/>
      <c r="F11" s="71"/>
      <c r="G11" s="75"/>
      <c r="H11" s="74"/>
      <c r="I11" s="76"/>
      <c r="J11" s="95"/>
      <c r="K11" s="75"/>
      <c r="L11" s="35"/>
    </row>
    <row r="12" customHeight="1" spans="1:12">
      <c r="A12" s="71"/>
      <c r="B12" s="72"/>
      <c r="C12" s="73"/>
      <c r="D12" s="73"/>
      <c r="E12" s="75"/>
      <c r="F12" s="71"/>
      <c r="G12" s="75"/>
      <c r="H12" s="74"/>
      <c r="I12" s="76"/>
      <c r="J12" s="95"/>
      <c r="K12" s="75"/>
      <c r="L12" s="35"/>
    </row>
    <row r="13" customHeight="1" spans="1:12">
      <c r="A13" s="71"/>
      <c r="B13" s="72"/>
      <c r="C13" s="73"/>
      <c r="D13" s="73"/>
      <c r="E13" s="75"/>
      <c r="F13" s="71"/>
      <c r="G13" s="75"/>
      <c r="H13" s="74"/>
      <c r="I13" s="76"/>
      <c r="J13" s="95"/>
      <c r="K13" s="75"/>
      <c r="L13" s="35"/>
    </row>
    <row r="14" customHeight="1" spans="1:12">
      <c r="A14" s="71"/>
      <c r="B14" s="72"/>
      <c r="C14" s="73"/>
      <c r="D14" s="73"/>
      <c r="E14" s="75"/>
      <c r="F14" s="71"/>
      <c r="G14" s="75"/>
      <c r="H14" s="74"/>
      <c r="I14" s="76"/>
      <c r="J14" s="95"/>
      <c r="K14" s="75"/>
      <c r="L14" s="35"/>
    </row>
    <row r="15" customHeight="1" spans="1:12">
      <c r="A15" s="71"/>
      <c r="B15" s="72"/>
      <c r="C15" s="73"/>
      <c r="D15" s="73"/>
      <c r="E15" s="94"/>
      <c r="F15" s="71"/>
      <c r="G15" s="75"/>
      <c r="H15" s="74"/>
      <c r="I15" s="76"/>
      <c r="J15" s="95"/>
      <c r="K15" s="75"/>
      <c r="L15" s="35"/>
    </row>
    <row r="16" customHeight="1" spans="1:12">
      <c r="A16" s="71"/>
      <c r="B16" s="72"/>
      <c r="C16" s="73"/>
      <c r="D16" s="73"/>
      <c r="E16" s="94"/>
      <c r="F16" s="71"/>
      <c r="G16" s="75"/>
      <c r="H16" s="74"/>
      <c r="I16" s="76"/>
      <c r="J16" s="95"/>
      <c r="K16" s="75"/>
      <c r="L16" s="35"/>
    </row>
    <row r="17" customHeight="1" spans="1:12">
      <c r="A17" s="71"/>
      <c r="B17" s="72"/>
      <c r="C17" s="73"/>
      <c r="D17" s="73"/>
      <c r="E17" s="94"/>
      <c r="F17" s="71"/>
      <c r="G17" s="75"/>
      <c r="H17" s="74"/>
      <c r="I17" s="76"/>
      <c r="J17" s="95"/>
      <c r="K17" s="75"/>
      <c r="L17" s="35"/>
    </row>
    <row r="18" customHeight="1" spans="1:12">
      <c r="A18" s="71"/>
      <c r="B18" s="72"/>
      <c r="C18" s="73"/>
      <c r="D18" s="73"/>
      <c r="E18" s="94"/>
      <c r="F18" s="71"/>
      <c r="G18" s="75"/>
      <c r="H18" s="74"/>
      <c r="I18" s="76"/>
      <c r="J18" s="95"/>
      <c r="K18" s="75"/>
      <c r="L18" s="35"/>
    </row>
    <row r="19" customHeight="1" spans="1:12">
      <c r="A19" s="71"/>
      <c r="B19" s="72"/>
      <c r="C19" s="73"/>
      <c r="D19" s="73"/>
      <c r="E19" s="94"/>
      <c r="F19" s="71"/>
      <c r="G19" s="75"/>
      <c r="H19" s="74"/>
      <c r="I19" s="76"/>
      <c r="J19" s="95"/>
      <c r="K19" s="75"/>
      <c r="L19" s="35"/>
    </row>
    <row r="20" customHeight="1" spans="1:12">
      <c r="A20" s="71"/>
      <c r="B20" s="72"/>
      <c r="C20" s="73"/>
      <c r="D20" s="73"/>
      <c r="E20" s="94"/>
      <c r="F20" s="71"/>
      <c r="G20" s="75"/>
      <c r="H20" s="74"/>
      <c r="I20" s="76"/>
      <c r="J20" s="95"/>
      <c r="K20" s="75"/>
      <c r="L20" s="35"/>
    </row>
    <row r="21" customHeight="1" spans="1:12">
      <c r="A21" s="71"/>
      <c r="B21" s="72"/>
      <c r="C21" s="73"/>
      <c r="D21" s="73"/>
      <c r="E21" s="94"/>
      <c r="F21" s="71"/>
      <c r="G21" s="75"/>
      <c r="H21" s="74"/>
      <c r="I21" s="76"/>
      <c r="J21" s="95"/>
      <c r="K21" s="75"/>
      <c r="L21" s="35"/>
    </row>
    <row r="22" customHeight="1" spans="1:12">
      <c r="A22" s="71"/>
      <c r="B22" s="72"/>
      <c r="C22" s="73"/>
      <c r="D22" s="73"/>
      <c r="E22" s="94"/>
      <c r="F22" s="71"/>
      <c r="G22" s="75"/>
      <c r="H22" s="74"/>
      <c r="I22" s="76"/>
      <c r="J22" s="95"/>
      <c r="K22" s="75"/>
      <c r="L22" s="35"/>
    </row>
    <row r="23" customHeight="1" spans="1:12">
      <c r="A23" s="71"/>
      <c r="B23" s="72"/>
      <c r="C23" s="73"/>
      <c r="D23" s="73"/>
      <c r="E23" s="94"/>
      <c r="F23" s="71"/>
      <c r="G23" s="75"/>
      <c r="H23" s="74"/>
      <c r="I23" s="76"/>
      <c r="J23" s="95"/>
      <c r="K23" s="75"/>
      <c r="L23" s="35"/>
    </row>
    <row r="24" customHeight="1" spans="1:12">
      <c r="A24" s="71"/>
      <c r="B24" s="72"/>
      <c r="C24" s="73"/>
      <c r="D24" s="73"/>
      <c r="E24" s="94"/>
      <c r="F24" s="71"/>
      <c r="G24" s="75"/>
      <c r="H24" s="74"/>
      <c r="I24" s="76"/>
      <c r="J24" s="96"/>
      <c r="K24" s="75"/>
      <c r="L24" s="35"/>
    </row>
    <row r="25" customHeight="1" spans="1:12">
      <c r="A25" s="71"/>
      <c r="B25" s="72"/>
      <c r="C25" s="73"/>
      <c r="D25" s="73"/>
      <c r="E25" s="94"/>
      <c r="F25" s="71"/>
      <c r="G25" s="75"/>
      <c r="H25" s="74"/>
      <c r="I25" s="76"/>
      <c r="J25" s="96"/>
      <c r="K25" s="75"/>
      <c r="L25" s="35"/>
    </row>
    <row r="26" customHeight="1" spans="1:12">
      <c r="A26" s="71"/>
      <c r="B26" s="72"/>
      <c r="C26" s="73"/>
      <c r="D26" s="73"/>
      <c r="E26" s="94"/>
      <c r="F26" s="71"/>
      <c r="G26" s="75"/>
      <c r="H26" s="74"/>
      <c r="I26" s="76"/>
      <c r="J26" s="96"/>
      <c r="K26" s="75"/>
      <c r="L26" s="35"/>
    </row>
    <row r="27" customHeight="1" spans="1:12">
      <c r="A27" s="71"/>
      <c r="B27" s="72"/>
      <c r="C27" s="73"/>
      <c r="D27" s="73"/>
      <c r="E27" s="94"/>
      <c r="F27" s="71"/>
      <c r="G27" s="75"/>
      <c r="H27" s="74"/>
      <c r="I27" s="76"/>
      <c r="J27" s="96"/>
      <c r="K27" s="75"/>
      <c r="L27" s="35"/>
    </row>
    <row r="28" customHeight="1" spans="1:12">
      <c r="A28" s="77" t="s">
        <v>1047</v>
      </c>
      <c r="B28" s="88"/>
      <c r="C28" s="73"/>
      <c r="D28" s="73"/>
      <c r="E28" s="94"/>
      <c r="F28" s="71"/>
      <c r="G28" s="75"/>
      <c r="H28" s="74">
        <f>SUM(H7:H27)</f>
        <v>0</v>
      </c>
      <c r="I28" s="76">
        <f>SUM(I7:I27)</f>
        <v>0</v>
      </c>
      <c r="J28" s="96"/>
      <c r="K28" s="75">
        <f>SUM(K7:K27)</f>
        <v>0</v>
      </c>
      <c r="L28" s="35"/>
    </row>
    <row r="29" customHeight="1" spans="1:9">
      <c r="A29" s="79" t="e">
        <f>#REF!&amp;#REF!</f>
        <v>#REF!</v>
      </c>
      <c r="I29" s="21" t="e">
        <f>"评估人员："&amp;#REF!</f>
        <v>#REF!</v>
      </c>
    </row>
    <row r="30" customHeight="1" spans="1:1">
      <c r="A30" s="79" t="e">
        <f>CONCATENATE(#REF!,#REF!,#REF!,#REF!,#REF!,#REF!,#REF!)</f>
        <v>#REF!</v>
      </c>
    </row>
  </sheetData>
  <mergeCells count="3">
    <mergeCell ref="A2:L2"/>
    <mergeCell ref="A3:L3"/>
    <mergeCell ref="A28:B28"/>
  </mergeCells>
  <hyperlinks>
    <hyperlink ref="A1" location="索引目录!I20" display="返回索引页"/>
    <hyperlink ref="B1" location="'6-非流动负债汇总 '!B6" display="返回"/>
  </hyperlinks>
  <printOptions horizontalCentered="1"/>
  <pageMargins left="0.748031496062992" right="0.748031496062992" top="0.905511811023622" bottom="0.826771653543307" header="1.22047244094488" footer="0.511811023622047"/>
  <pageSetup paperSize="9" scale="91"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0"/>
  <sheetViews>
    <sheetView showGridLines="0" workbookViewId="0">
      <selection activeCell="C1" sqref="A$1:J$1048576"/>
    </sheetView>
  </sheetViews>
  <sheetFormatPr defaultColWidth="8.75" defaultRowHeight="12.75"/>
  <cols>
    <col min="1" max="1" width="7.125" style="21" customWidth="1"/>
    <col min="2" max="2" width="20.875" style="21" customWidth="1"/>
    <col min="3" max="3" width="10.75" style="21" customWidth="1"/>
    <col min="4" max="4" width="13.125" style="21" customWidth="1"/>
    <col min="5" max="5" width="13.875" style="21" customWidth="1"/>
    <col min="6" max="6" width="11.25" style="21" customWidth="1"/>
    <col min="7" max="7" width="13" style="21" hidden="1" customWidth="1" outlineLevel="1"/>
    <col min="8" max="8" width="15.25" style="21" customWidth="1" collapsed="1"/>
    <col min="9" max="9" width="15.375" style="21" customWidth="1"/>
    <col min="10" max="10" width="12.875" style="21" customWidth="1"/>
    <col min="11" max="16384" width="8.75" style="21"/>
  </cols>
  <sheetData>
    <row r="1" ht="14.25" spans="1:10">
      <c r="A1" s="58" t="s">
        <v>207</v>
      </c>
      <c r="B1" s="80" t="s">
        <v>479</v>
      </c>
      <c r="C1" s="60"/>
      <c r="D1" s="60"/>
      <c r="E1" s="60"/>
      <c r="F1" s="60"/>
      <c r="G1" s="60"/>
      <c r="H1" s="60"/>
      <c r="I1" s="60"/>
      <c r="J1" s="60"/>
    </row>
    <row r="2" s="56" customFormat="1" ht="21" customHeight="1" spans="1:10">
      <c r="A2" s="91" t="s">
        <v>1132</v>
      </c>
      <c r="B2" s="81"/>
      <c r="C2" s="81"/>
      <c r="D2" s="81"/>
      <c r="E2" s="81"/>
      <c r="F2" s="81"/>
      <c r="G2" s="81"/>
      <c r="H2" s="81"/>
      <c r="I2" s="81"/>
      <c r="J2" s="81"/>
    </row>
    <row r="3" ht="14.1" customHeight="1" spans="1:10">
      <c r="A3" s="63" t="e">
        <f>CONCATENATE(#REF!,#REF!,#REF!,#REF!,#REF!,#REF!,#REF!)</f>
        <v>#REF!</v>
      </c>
      <c r="B3" s="63"/>
      <c r="C3" s="63"/>
      <c r="D3" s="63"/>
      <c r="E3" s="63"/>
      <c r="F3" s="63"/>
      <c r="G3" s="63"/>
      <c r="H3" s="63"/>
      <c r="I3" s="64"/>
      <c r="J3" s="64"/>
    </row>
    <row r="4" ht="14.1" customHeight="1" spans="1:10">
      <c r="A4" s="63"/>
      <c r="B4" s="63"/>
      <c r="C4" s="63"/>
      <c r="D4" s="63"/>
      <c r="E4" s="63"/>
      <c r="F4" s="63"/>
      <c r="G4" s="63"/>
      <c r="H4" s="63"/>
      <c r="I4" s="64"/>
      <c r="J4" s="65" t="s">
        <v>1133</v>
      </c>
    </row>
    <row r="5" ht="15.75" customHeight="1" spans="1:10">
      <c r="A5" s="66" t="e">
        <f>#REF!&amp;#REF!</f>
        <v>#REF!</v>
      </c>
      <c r="J5" s="67" t="s">
        <v>236</v>
      </c>
    </row>
    <row r="6" ht="15.75" customHeight="1" spans="1:10">
      <c r="A6" s="68" t="s">
        <v>312</v>
      </c>
      <c r="B6" s="68" t="s">
        <v>1134</v>
      </c>
      <c r="C6" s="68" t="s">
        <v>750</v>
      </c>
      <c r="D6" s="68" t="s">
        <v>609</v>
      </c>
      <c r="E6" s="68" t="s">
        <v>751</v>
      </c>
      <c r="F6" s="68" t="s">
        <v>1135</v>
      </c>
      <c r="G6" s="69" t="s">
        <v>483</v>
      </c>
      <c r="H6" s="70" t="s">
        <v>346</v>
      </c>
      <c r="I6" s="68" t="s">
        <v>484</v>
      </c>
      <c r="J6" s="71" t="s">
        <v>1136</v>
      </c>
    </row>
    <row r="7" ht="15.75" customHeight="1" spans="1:10">
      <c r="A7" s="71"/>
      <c r="B7" s="72"/>
      <c r="C7" s="72"/>
      <c r="D7" s="73"/>
      <c r="E7" s="73"/>
      <c r="F7" s="71"/>
      <c r="G7" s="74"/>
      <c r="H7" s="76"/>
      <c r="I7" s="75"/>
      <c r="J7" s="35"/>
    </row>
    <row r="8" ht="15.75" customHeight="1" spans="1:10">
      <c r="A8" s="71"/>
      <c r="B8" s="72"/>
      <c r="C8" s="72"/>
      <c r="D8" s="73"/>
      <c r="E8" s="73"/>
      <c r="F8" s="71"/>
      <c r="G8" s="74"/>
      <c r="H8" s="76"/>
      <c r="I8" s="75"/>
      <c r="J8" s="35"/>
    </row>
    <row r="9" ht="15.75" customHeight="1" spans="1:10">
      <c r="A9" s="71"/>
      <c r="B9" s="72"/>
      <c r="C9" s="72"/>
      <c r="D9" s="73"/>
      <c r="E9" s="73"/>
      <c r="F9" s="71"/>
      <c r="G9" s="74"/>
      <c r="H9" s="76"/>
      <c r="I9" s="75"/>
      <c r="J9" s="35"/>
    </row>
    <row r="10" ht="15.75" customHeight="1" spans="1:10">
      <c r="A10" s="71"/>
      <c r="B10" s="72"/>
      <c r="C10" s="72"/>
      <c r="D10" s="73"/>
      <c r="E10" s="73"/>
      <c r="F10" s="71"/>
      <c r="G10" s="74"/>
      <c r="H10" s="76"/>
      <c r="I10" s="75"/>
      <c r="J10" s="35"/>
    </row>
    <row r="11" ht="15.75" customHeight="1" spans="1:10">
      <c r="A11" s="71"/>
      <c r="B11" s="72"/>
      <c r="C11" s="72"/>
      <c r="D11" s="73"/>
      <c r="E11" s="73"/>
      <c r="F11" s="71"/>
      <c r="G11" s="74"/>
      <c r="H11" s="76"/>
      <c r="I11" s="75"/>
      <c r="J11" s="35"/>
    </row>
    <row r="12" ht="15.75" customHeight="1" spans="1:10">
      <c r="A12" s="71"/>
      <c r="B12" s="72"/>
      <c r="C12" s="72"/>
      <c r="D12" s="73"/>
      <c r="E12" s="73"/>
      <c r="F12" s="71"/>
      <c r="G12" s="74"/>
      <c r="H12" s="76"/>
      <c r="I12" s="75"/>
      <c r="J12" s="35"/>
    </row>
    <row r="13" ht="15.75" customHeight="1" spans="1:10">
      <c r="A13" s="71"/>
      <c r="B13" s="72"/>
      <c r="C13" s="72"/>
      <c r="D13" s="73"/>
      <c r="E13" s="73"/>
      <c r="F13" s="71"/>
      <c r="G13" s="74"/>
      <c r="H13" s="76"/>
      <c r="I13" s="75"/>
      <c r="J13" s="35"/>
    </row>
    <row r="14" ht="15.75" customHeight="1" spans="1:10">
      <c r="A14" s="71"/>
      <c r="B14" s="72"/>
      <c r="C14" s="72"/>
      <c r="D14" s="73"/>
      <c r="E14" s="73"/>
      <c r="F14" s="71"/>
      <c r="G14" s="74"/>
      <c r="H14" s="76"/>
      <c r="I14" s="75"/>
      <c r="J14" s="35"/>
    </row>
    <row r="15" ht="15.75" customHeight="1" spans="1:10">
      <c r="A15" s="71"/>
      <c r="B15" s="72"/>
      <c r="C15" s="72"/>
      <c r="D15" s="73"/>
      <c r="E15" s="73"/>
      <c r="F15" s="71"/>
      <c r="G15" s="74"/>
      <c r="H15" s="76"/>
      <c r="I15" s="75"/>
      <c r="J15" s="35"/>
    </row>
    <row r="16" ht="15.75" customHeight="1" spans="1:10">
      <c r="A16" s="71"/>
      <c r="B16" s="72"/>
      <c r="C16" s="72"/>
      <c r="D16" s="73"/>
      <c r="E16" s="73"/>
      <c r="F16" s="71"/>
      <c r="G16" s="74"/>
      <c r="H16" s="76"/>
      <c r="I16" s="75"/>
      <c r="J16" s="35"/>
    </row>
    <row r="17" ht="15.75" customHeight="1" spans="1:10">
      <c r="A17" s="71"/>
      <c r="B17" s="72"/>
      <c r="C17" s="72"/>
      <c r="D17" s="73"/>
      <c r="E17" s="73"/>
      <c r="F17" s="71"/>
      <c r="G17" s="74"/>
      <c r="H17" s="76"/>
      <c r="I17" s="75"/>
      <c r="J17" s="35"/>
    </row>
    <row r="18" ht="15.75" customHeight="1" spans="1:10">
      <c r="A18" s="71"/>
      <c r="B18" s="72"/>
      <c r="C18" s="72"/>
      <c r="D18" s="73"/>
      <c r="E18" s="73"/>
      <c r="F18" s="71"/>
      <c r="G18" s="74"/>
      <c r="H18" s="76"/>
      <c r="I18" s="75"/>
      <c r="J18" s="35"/>
    </row>
    <row r="19" ht="15.75" customHeight="1" spans="1:10">
      <c r="A19" s="71"/>
      <c r="B19" s="72"/>
      <c r="C19" s="72"/>
      <c r="D19" s="73"/>
      <c r="E19" s="73"/>
      <c r="F19" s="71"/>
      <c r="G19" s="74"/>
      <c r="H19" s="76"/>
      <c r="I19" s="75"/>
      <c r="J19" s="35"/>
    </row>
    <row r="20" ht="15.75" customHeight="1" spans="1:10">
      <c r="A20" s="71"/>
      <c r="B20" s="72"/>
      <c r="C20" s="72"/>
      <c r="D20" s="73"/>
      <c r="E20" s="73"/>
      <c r="F20" s="71"/>
      <c r="G20" s="74"/>
      <c r="H20" s="76"/>
      <c r="I20" s="75"/>
      <c r="J20" s="35"/>
    </row>
    <row r="21" ht="15.75" customHeight="1" spans="1:10">
      <c r="A21" s="71"/>
      <c r="B21" s="72"/>
      <c r="C21" s="72"/>
      <c r="D21" s="73"/>
      <c r="E21" s="73"/>
      <c r="F21" s="71"/>
      <c r="G21" s="74"/>
      <c r="H21" s="76"/>
      <c r="I21" s="75"/>
      <c r="J21" s="35"/>
    </row>
    <row r="22" ht="15.75" customHeight="1" spans="1:10">
      <c r="A22" s="71"/>
      <c r="B22" s="72"/>
      <c r="C22" s="72"/>
      <c r="D22" s="73"/>
      <c r="E22" s="73"/>
      <c r="F22" s="71"/>
      <c r="G22" s="74"/>
      <c r="H22" s="76"/>
      <c r="I22" s="75"/>
      <c r="J22" s="35"/>
    </row>
    <row r="23" ht="15.75" customHeight="1" spans="1:10">
      <c r="A23" s="71"/>
      <c r="B23" s="72"/>
      <c r="C23" s="72"/>
      <c r="D23" s="73"/>
      <c r="E23" s="73"/>
      <c r="F23" s="71"/>
      <c r="G23" s="74"/>
      <c r="H23" s="76"/>
      <c r="I23" s="75"/>
      <c r="J23" s="35"/>
    </row>
    <row r="24" ht="15.75" customHeight="1" spans="1:10">
      <c r="A24" s="71"/>
      <c r="B24" s="72"/>
      <c r="C24" s="72"/>
      <c r="D24" s="73"/>
      <c r="E24" s="73"/>
      <c r="F24" s="71"/>
      <c r="G24" s="74"/>
      <c r="H24" s="76"/>
      <c r="I24" s="75"/>
      <c r="J24" s="35"/>
    </row>
    <row r="25" ht="15.75" customHeight="1" spans="1:10">
      <c r="A25" s="71"/>
      <c r="B25" s="72"/>
      <c r="C25" s="72"/>
      <c r="D25" s="73"/>
      <c r="E25" s="73"/>
      <c r="F25" s="71"/>
      <c r="G25" s="74"/>
      <c r="H25" s="76"/>
      <c r="I25" s="75"/>
      <c r="J25" s="35"/>
    </row>
    <row r="26" ht="15.75" customHeight="1" spans="1:10">
      <c r="A26" s="71"/>
      <c r="B26" s="72"/>
      <c r="C26" s="72"/>
      <c r="D26" s="71"/>
      <c r="E26" s="71"/>
      <c r="F26" s="71"/>
      <c r="G26" s="74"/>
      <c r="H26" s="76"/>
      <c r="I26" s="75"/>
      <c r="J26" s="35"/>
    </row>
    <row r="27" ht="15.75" customHeight="1" spans="1:10">
      <c r="A27" s="71"/>
      <c r="B27" s="72"/>
      <c r="C27" s="72"/>
      <c r="D27" s="71"/>
      <c r="E27" s="71"/>
      <c r="F27" s="71"/>
      <c r="G27" s="74"/>
      <c r="H27" s="76"/>
      <c r="I27" s="75"/>
      <c r="J27" s="35"/>
    </row>
    <row r="28" ht="15.75" customHeight="1" spans="1:20">
      <c r="A28" s="77" t="s">
        <v>1047</v>
      </c>
      <c r="B28" s="88"/>
      <c r="C28" s="71"/>
      <c r="D28" s="71"/>
      <c r="E28" s="71"/>
      <c r="F28" s="71"/>
      <c r="G28" s="74">
        <f>SUM(G7:G27)</f>
        <v>0</v>
      </c>
      <c r="H28" s="76">
        <f>SUM(H7:H27)</f>
        <v>0</v>
      </c>
      <c r="I28" s="75">
        <f>SUM(I7:I27)</f>
        <v>0</v>
      </c>
      <c r="J28" s="92"/>
      <c r="K28" s="93"/>
      <c r="L28" s="93"/>
      <c r="M28" s="93"/>
      <c r="N28" s="93"/>
      <c r="O28" s="93"/>
      <c r="P28" s="93"/>
      <c r="Q28" s="93"/>
      <c r="R28" s="93"/>
      <c r="S28" s="93"/>
      <c r="T28" s="93"/>
    </row>
    <row r="29" ht="15.75" customHeight="1" spans="1:8">
      <c r="A29" s="79" t="e">
        <f>#REF!&amp;#REF!</f>
        <v>#REF!</v>
      </c>
      <c r="H29" s="66" t="e">
        <f>"评估人员："&amp;#REF!</f>
        <v>#REF!</v>
      </c>
    </row>
    <row r="30" ht="15.75" customHeight="1" spans="1:1">
      <c r="A30" s="79" t="e">
        <f>CONCATENATE(#REF!,#REF!,#REF!,#REF!,#REF!,#REF!,#REF!)</f>
        <v>#REF!</v>
      </c>
    </row>
  </sheetData>
  <mergeCells count="3">
    <mergeCell ref="A2:J2"/>
    <mergeCell ref="A3:J3"/>
    <mergeCell ref="A28:B28"/>
  </mergeCells>
  <hyperlinks>
    <hyperlink ref="A1" location="索引目录!I21" display="返回索引页"/>
    <hyperlink ref="B1" location="'6-非流动负债汇总 '!B7" display="返回"/>
  </hyperlinks>
  <printOptions horizontalCentered="1"/>
  <pageMargins left="0.748031496062992" right="0.748031496062992" top="0.905511811023622" bottom="0.826771653543307" header="1.22047244094488" footer="0.511811023622047"/>
  <pageSetup paperSize="9" scale="91" fitToHeight="0" orientation="landscape" horizontalDpi="300" verticalDpi="300"/>
  <headerFooter alignWithMargins="0">
    <oddHeader>&amp;R&amp;"宋体,常规"&amp;10共&amp;"Times New Roman,常规"&amp;N&amp;"宋体,常规"页第&amp;"Times New Roman,常规"&amp;P&amp;"宋体,常规"页</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4"/>
  <sheetViews>
    <sheetView topLeftCell="A37" workbookViewId="0">
      <selection activeCell="A2" sqref="A2:J2"/>
    </sheetView>
  </sheetViews>
  <sheetFormatPr defaultColWidth="7" defaultRowHeight="18" customHeight="1"/>
  <cols>
    <col min="1" max="1" width="21.375" style="781" customWidth="1"/>
    <col min="2" max="2" width="4.5" style="782" customWidth="1"/>
    <col min="3" max="4" width="17.125" style="783" customWidth="1"/>
    <col min="5" max="5" width="8.375" style="781" customWidth="1"/>
    <col min="6" max="6" width="23" style="781" customWidth="1"/>
    <col min="7" max="7" width="4.625" style="782" customWidth="1"/>
    <col min="8" max="8" width="20.5" style="783" customWidth="1"/>
    <col min="9" max="9" width="19.5" style="783" customWidth="1"/>
    <col min="10" max="10" width="16.5" style="781" customWidth="1"/>
    <col min="11" max="16384" width="7" style="781"/>
  </cols>
  <sheetData>
    <row r="1" s="778" customFormat="1" customHeight="1" spans="1:10">
      <c r="A1" s="739" t="s">
        <v>207</v>
      </c>
      <c r="B1" s="784"/>
      <c r="C1" s="785"/>
      <c r="D1" s="785"/>
      <c r="E1" s="784"/>
      <c r="F1" s="784"/>
      <c r="G1" s="784"/>
      <c r="H1" s="785"/>
      <c r="I1" s="785"/>
      <c r="J1" s="784"/>
    </row>
    <row r="2" s="778" customFormat="1" customHeight="1" spans="1:10">
      <c r="A2" s="786" t="s">
        <v>114</v>
      </c>
      <c r="B2" s="784"/>
      <c r="C2" s="784"/>
      <c r="D2" s="784"/>
      <c r="E2" s="784"/>
      <c r="F2" s="784"/>
      <c r="G2" s="784"/>
      <c r="H2" s="784"/>
      <c r="I2" s="784"/>
      <c r="J2" s="784"/>
    </row>
    <row r="3" s="779" customFormat="1" customHeight="1" spans="1:10">
      <c r="A3" s="787" t="e">
        <f>CONCATENATE(#REF!,#REF!,#REF!,#REF!,#REF!,#REF!,#REF!)</f>
        <v>#REF!</v>
      </c>
      <c r="B3" s="787"/>
      <c r="C3" s="787"/>
      <c r="D3" s="787"/>
      <c r="E3" s="787"/>
      <c r="F3" s="787"/>
      <c r="G3" s="787"/>
      <c r="H3" s="787"/>
      <c r="I3" s="787"/>
      <c r="J3" s="787"/>
    </row>
    <row r="4" customHeight="1" spans="1:10">
      <c r="A4" s="788" t="e">
        <f>"编制单位:"&amp;#REF!</f>
        <v>#REF!</v>
      </c>
      <c r="B4" s="789"/>
      <c r="C4" s="789"/>
      <c r="E4" s="790"/>
      <c r="J4" s="816" t="s">
        <v>236</v>
      </c>
    </row>
    <row r="5" s="780" customFormat="1" customHeight="1" spans="1:10">
      <c r="A5" s="791" t="s">
        <v>352</v>
      </c>
      <c r="B5" s="791" t="s">
        <v>312</v>
      </c>
      <c r="C5" s="792" t="s">
        <v>353</v>
      </c>
      <c r="D5" s="792" t="s">
        <v>354</v>
      </c>
      <c r="E5" s="793" t="s">
        <v>340</v>
      </c>
      <c r="F5" s="794" t="s">
        <v>355</v>
      </c>
      <c r="G5" s="791" t="s">
        <v>312</v>
      </c>
      <c r="H5" s="792" t="s">
        <v>353</v>
      </c>
      <c r="I5" s="792" t="s">
        <v>354</v>
      </c>
      <c r="J5" s="791" t="s">
        <v>340</v>
      </c>
    </row>
    <row r="6" customHeight="1" spans="1:10">
      <c r="A6" s="795" t="s">
        <v>356</v>
      </c>
      <c r="B6" s="796">
        <v>1</v>
      </c>
      <c r="C6" s="797"/>
      <c r="D6" s="797"/>
      <c r="E6" s="798"/>
      <c r="F6" s="799" t="s">
        <v>357</v>
      </c>
      <c r="G6" s="796">
        <v>34</v>
      </c>
      <c r="H6" s="629"/>
      <c r="I6" s="629"/>
      <c r="J6" s="817"/>
    </row>
    <row r="7" customHeight="1" spans="1:10">
      <c r="A7" s="800" t="s">
        <v>358</v>
      </c>
      <c r="B7" s="796">
        <v>2</v>
      </c>
      <c r="C7" s="629"/>
      <c r="D7" s="629"/>
      <c r="E7" s="798"/>
      <c r="F7" s="800" t="s">
        <v>40</v>
      </c>
      <c r="G7" s="796">
        <v>35</v>
      </c>
      <c r="H7" s="629"/>
      <c r="I7" s="629"/>
      <c r="J7" s="817"/>
    </row>
    <row r="8" customHeight="1" spans="1:10">
      <c r="A8" s="800" t="s">
        <v>19</v>
      </c>
      <c r="B8" s="796">
        <v>3</v>
      </c>
      <c r="C8" s="629"/>
      <c r="D8" s="629"/>
      <c r="E8" s="798"/>
      <c r="F8" s="800" t="s">
        <v>54</v>
      </c>
      <c r="G8" s="796">
        <v>36</v>
      </c>
      <c r="H8" s="629"/>
      <c r="I8" s="629"/>
      <c r="J8" s="817"/>
    </row>
    <row r="9" customHeight="1" spans="1:10">
      <c r="A9" s="800" t="s">
        <v>23</v>
      </c>
      <c r="B9" s="796">
        <v>4</v>
      </c>
      <c r="C9" s="629"/>
      <c r="D9" s="629"/>
      <c r="E9" s="798"/>
      <c r="F9" s="800" t="s">
        <v>58</v>
      </c>
      <c r="G9" s="796">
        <v>37</v>
      </c>
      <c r="H9" s="629"/>
      <c r="I9" s="629"/>
      <c r="J9" s="817"/>
    </row>
    <row r="10" customHeight="1" spans="1:10">
      <c r="A10" s="800" t="s">
        <v>25</v>
      </c>
      <c r="B10" s="796">
        <v>5</v>
      </c>
      <c r="C10" s="629"/>
      <c r="D10" s="629"/>
      <c r="E10" s="798"/>
      <c r="F10" s="800" t="s">
        <v>60</v>
      </c>
      <c r="G10" s="796">
        <v>38</v>
      </c>
      <c r="H10" s="629"/>
      <c r="I10" s="629"/>
      <c r="J10" s="817"/>
    </row>
    <row r="11" customHeight="1" spans="1:10">
      <c r="A11" s="800" t="s">
        <v>359</v>
      </c>
      <c r="B11" s="796">
        <v>6</v>
      </c>
      <c r="C11" s="629"/>
      <c r="D11" s="629"/>
      <c r="E11" s="798"/>
      <c r="F11" s="800" t="s">
        <v>360</v>
      </c>
      <c r="G11" s="796">
        <v>39</v>
      </c>
      <c r="H11" s="629"/>
      <c r="I11" s="629"/>
      <c r="J11" s="817"/>
    </row>
    <row r="12" customHeight="1" spans="1:10">
      <c r="A12" s="800" t="s">
        <v>31</v>
      </c>
      <c r="B12" s="796">
        <v>7</v>
      </c>
      <c r="C12" s="629"/>
      <c r="D12" s="629"/>
      <c r="E12" s="798"/>
      <c r="F12" s="800" t="s">
        <v>64</v>
      </c>
      <c r="G12" s="796">
        <v>40</v>
      </c>
      <c r="H12" s="629"/>
      <c r="I12" s="629"/>
      <c r="J12" s="817"/>
    </row>
    <row r="13" customHeight="1" spans="1:10">
      <c r="A13" s="800" t="s">
        <v>29</v>
      </c>
      <c r="B13" s="796">
        <v>8</v>
      </c>
      <c r="C13" s="629"/>
      <c r="D13" s="629"/>
      <c r="E13" s="798"/>
      <c r="F13" s="800" t="s">
        <v>66</v>
      </c>
      <c r="G13" s="796">
        <v>41</v>
      </c>
      <c r="H13" s="629"/>
      <c r="I13" s="629"/>
      <c r="J13" s="817"/>
    </row>
    <row r="14" customHeight="1" spans="1:10">
      <c r="A14" s="800" t="s">
        <v>39</v>
      </c>
      <c r="B14" s="796">
        <v>9</v>
      </c>
      <c r="C14" s="629"/>
      <c r="D14" s="629"/>
      <c r="E14" s="798"/>
      <c r="F14" s="800" t="s">
        <v>68</v>
      </c>
      <c r="G14" s="796">
        <v>42</v>
      </c>
      <c r="H14" s="629"/>
      <c r="I14" s="629"/>
      <c r="J14" s="817"/>
    </row>
    <row r="15" customHeight="1" spans="1:10">
      <c r="A15" s="800" t="s">
        <v>361</v>
      </c>
      <c r="B15" s="796">
        <v>10</v>
      </c>
      <c r="C15" s="629"/>
      <c r="D15" s="629"/>
      <c r="E15" s="798"/>
      <c r="F15" s="800" t="s">
        <v>70</v>
      </c>
      <c r="G15" s="796">
        <v>43</v>
      </c>
      <c r="H15" s="629"/>
      <c r="I15" s="629"/>
      <c r="J15" s="817"/>
    </row>
    <row r="16" customHeight="1" spans="1:10">
      <c r="A16" s="800" t="s">
        <v>362</v>
      </c>
      <c r="B16" s="796">
        <v>11</v>
      </c>
      <c r="C16" s="629"/>
      <c r="D16" s="629"/>
      <c r="E16" s="798"/>
      <c r="F16" s="800" t="s">
        <v>72</v>
      </c>
      <c r="G16" s="796">
        <v>44</v>
      </c>
      <c r="H16" s="629"/>
      <c r="I16" s="629"/>
      <c r="J16" s="817"/>
    </row>
    <row r="17" customHeight="1" spans="1:10">
      <c r="A17" s="800" t="s">
        <v>363</v>
      </c>
      <c r="B17" s="796">
        <v>12</v>
      </c>
      <c r="C17" s="629"/>
      <c r="D17" s="629"/>
      <c r="E17" s="798"/>
      <c r="F17" s="800" t="s">
        <v>364</v>
      </c>
      <c r="G17" s="796">
        <v>45</v>
      </c>
      <c r="H17" s="629"/>
      <c r="I17" s="629"/>
      <c r="J17" s="817"/>
    </row>
    <row r="18" customHeight="1" spans="1:10">
      <c r="A18" s="801" t="s">
        <v>365</v>
      </c>
      <c r="B18" s="796">
        <v>13</v>
      </c>
      <c r="C18" s="629">
        <f>SUM(C7:C17)</f>
        <v>0</v>
      </c>
      <c r="D18" s="629">
        <f>SUM(D7:D17)</f>
        <v>0</v>
      </c>
      <c r="E18" s="798"/>
      <c r="F18" s="800" t="s">
        <v>366</v>
      </c>
      <c r="G18" s="796">
        <v>46</v>
      </c>
      <c r="H18" s="629"/>
      <c r="I18" s="629"/>
      <c r="J18" s="817"/>
    </row>
    <row r="19" customHeight="1" spans="1:10">
      <c r="A19" s="802" t="s">
        <v>367</v>
      </c>
      <c r="B19" s="796">
        <v>14</v>
      </c>
      <c r="C19" s="629"/>
      <c r="D19" s="629"/>
      <c r="E19" s="798"/>
      <c r="F19" s="803" t="s">
        <v>368</v>
      </c>
      <c r="G19" s="796">
        <v>47</v>
      </c>
      <c r="H19" s="629">
        <f>SUM(H7:H18)</f>
        <v>0</v>
      </c>
      <c r="I19" s="629">
        <f>SUM(I7:I18)</f>
        <v>0</v>
      </c>
      <c r="J19" s="817"/>
    </row>
    <row r="20" customHeight="1" spans="1:10">
      <c r="A20" s="800" t="s">
        <v>89</v>
      </c>
      <c r="B20" s="796">
        <v>15</v>
      </c>
      <c r="C20" s="629"/>
      <c r="D20" s="629"/>
      <c r="E20" s="798"/>
      <c r="F20" s="804" t="s">
        <v>369</v>
      </c>
      <c r="G20" s="796">
        <v>48</v>
      </c>
      <c r="H20" s="629"/>
      <c r="I20" s="629"/>
      <c r="J20" s="817"/>
    </row>
    <row r="21" customHeight="1" spans="1:10">
      <c r="A21" s="800" t="s">
        <v>85</v>
      </c>
      <c r="B21" s="796">
        <v>16</v>
      </c>
      <c r="C21" s="629"/>
      <c r="D21" s="629"/>
      <c r="E21" s="798"/>
      <c r="F21" s="800" t="s">
        <v>88</v>
      </c>
      <c r="G21" s="796">
        <v>49</v>
      </c>
      <c r="H21" s="629"/>
      <c r="I21" s="629"/>
      <c r="J21" s="817"/>
    </row>
    <row r="22" customHeight="1" spans="1:10">
      <c r="A22" s="800" t="s">
        <v>97</v>
      </c>
      <c r="B22" s="796">
        <v>17</v>
      </c>
      <c r="C22" s="629"/>
      <c r="D22" s="629"/>
      <c r="E22" s="798"/>
      <c r="F22" s="800" t="s">
        <v>90</v>
      </c>
      <c r="G22" s="796">
        <v>50</v>
      </c>
      <c r="H22" s="629"/>
      <c r="I22" s="629"/>
      <c r="J22" s="817"/>
    </row>
    <row r="23" customHeight="1" spans="1:10">
      <c r="A23" s="800" t="s">
        <v>91</v>
      </c>
      <c r="B23" s="796">
        <v>18</v>
      </c>
      <c r="C23" s="629"/>
      <c r="D23" s="629"/>
      <c r="E23" s="798"/>
      <c r="F23" s="800" t="s">
        <v>100</v>
      </c>
      <c r="G23" s="796">
        <v>51</v>
      </c>
      <c r="H23" s="629"/>
      <c r="I23" s="629"/>
      <c r="J23" s="817"/>
    </row>
    <row r="24" customHeight="1" spans="1:10">
      <c r="A24" s="800" t="s">
        <v>95</v>
      </c>
      <c r="B24" s="796">
        <v>19</v>
      </c>
      <c r="C24" s="629"/>
      <c r="D24" s="629"/>
      <c r="E24" s="798"/>
      <c r="F24" s="800" t="s">
        <v>104</v>
      </c>
      <c r="G24" s="796">
        <v>52</v>
      </c>
      <c r="H24" s="629"/>
      <c r="I24" s="629"/>
      <c r="J24" s="817"/>
    </row>
    <row r="25" customHeight="1" spans="1:10">
      <c r="A25" s="800" t="s">
        <v>103</v>
      </c>
      <c r="B25" s="796">
        <v>20</v>
      </c>
      <c r="C25" s="629"/>
      <c r="D25" s="629"/>
      <c r="E25" s="798"/>
      <c r="F25" s="800" t="s">
        <v>106</v>
      </c>
      <c r="G25" s="796">
        <v>53</v>
      </c>
      <c r="H25" s="629"/>
      <c r="I25" s="629"/>
      <c r="J25" s="817"/>
    </row>
    <row r="26" customHeight="1" spans="1:10">
      <c r="A26" s="800" t="s">
        <v>5</v>
      </c>
      <c r="B26" s="796">
        <v>21</v>
      </c>
      <c r="C26" s="629"/>
      <c r="D26" s="629"/>
      <c r="E26" s="798"/>
      <c r="F26" s="800" t="s">
        <v>108</v>
      </c>
      <c r="G26" s="796">
        <v>54</v>
      </c>
      <c r="H26" s="629"/>
      <c r="I26" s="629"/>
      <c r="J26" s="818"/>
    </row>
    <row r="27" customHeight="1" spans="1:10">
      <c r="A27" s="800" t="s">
        <v>7</v>
      </c>
      <c r="B27" s="796">
        <v>22</v>
      </c>
      <c r="C27" s="629"/>
      <c r="D27" s="629"/>
      <c r="E27" s="798"/>
      <c r="F27" s="800" t="s">
        <v>370</v>
      </c>
      <c r="G27" s="796">
        <v>55</v>
      </c>
      <c r="H27" s="629"/>
      <c r="I27" s="629"/>
      <c r="J27" s="817"/>
    </row>
    <row r="28" customHeight="1" spans="1:10">
      <c r="A28" s="800" t="s">
        <v>10</v>
      </c>
      <c r="B28" s="796">
        <v>23</v>
      </c>
      <c r="C28" s="629"/>
      <c r="D28" s="629"/>
      <c r="E28" s="798"/>
      <c r="F28" s="803" t="s">
        <v>371</v>
      </c>
      <c r="G28" s="796">
        <v>56</v>
      </c>
      <c r="H28" s="629">
        <f>SUM(H21:H27)</f>
        <v>0</v>
      </c>
      <c r="I28" s="629">
        <f>SUM(I21:I27)</f>
        <v>0</v>
      </c>
      <c r="J28" s="817"/>
    </row>
    <row r="29" customHeight="1" spans="1:10">
      <c r="A29" s="800" t="s">
        <v>14</v>
      </c>
      <c r="B29" s="796">
        <v>24</v>
      </c>
      <c r="C29" s="629"/>
      <c r="D29" s="629"/>
      <c r="E29" s="798"/>
      <c r="F29" s="805" t="s">
        <v>372</v>
      </c>
      <c r="G29" s="806">
        <v>57</v>
      </c>
      <c r="H29" s="807">
        <f>H19+H28</f>
        <v>0</v>
      </c>
      <c r="I29" s="807">
        <f>I19+I28</f>
        <v>0</v>
      </c>
      <c r="J29" s="819"/>
    </row>
    <row r="30" customHeight="1" spans="1:10">
      <c r="A30" s="800" t="s">
        <v>20</v>
      </c>
      <c r="B30" s="796">
        <v>25</v>
      </c>
      <c r="C30" s="629"/>
      <c r="D30" s="629"/>
      <c r="E30" s="798"/>
      <c r="F30" s="799" t="s">
        <v>373</v>
      </c>
      <c r="G30" s="796">
        <v>58</v>
      </c>
      <c r="H30" s="629"/>
      <c r="I30" s="629"/>
      <c r="J30" s="817"/>
    </row>
    <row r="31" customHeight="1" spans="1:10">
      <c r="A31" s="800" t="s">
        <v>24</v>
      </c>
      <c r="B31" s="796">
        <v>26</v>
      </c>
      <c r="C31" s="629"/>
      <c r="D31" s="629"/>
      <c r="E31" s="798"/>
      <c r="F31" s="800" t="s">
        <v>279</v>
      </c>
      <c r="G31" s="796">
        <v>59</v>
      </c>
      <c r="H31" s="629"/>
      <c r="I31" s="629"/>
      <c r="J31" s="817"/>
    </row>
    <row r="32" customHeight="1" spans="1:10">
      <c r="A32" s="800" t="s">
        <v>374</v>
      </c>
      <c r="B32" s="796">
        <v>27</v>
      </c>
      <c r="C32" s="629"/>
      <c r="D32" s="629"/>
      <c r="E32" s="798"/>
      <c r="F32" s="800" t="s">
        <v>375</v>
      </c>
      <c r="G32" s="796">
        <v>60</v>
      </c>
      <c r="H32" s="629"/>
      <c r="I32" s="629"/>
      <c r="J32" s="817"/>
    </row>
    <row r="33" customHeight="1" spans="1:10">
      <c r="A33" s="800" t="s">
        <v>30</v>
      </c>
      <c r="B33" s="796">
        <v>28</v>
      </c>
      <c r="C33" s="629"/>
      <c r="D33" s="629"/>
      <c r="E33" s="798"/>
      <c r="F33" s="800" t="s">
        <v>376</v>
      </c>
      <c r="G33" s="796">
        <v>61</v>
      </c>
      <c r="J33" s="817"/>
    </row>
    <row r="34" customHeight="1" spans="1:10">
      <c r="A34" s="800" t="s">
        <v>32</v>
      </c>
      <c r="B34" s="796">
        <v>29</v>
      </c>
      <c r="C34" s="629"/>
      <c r="D34" s="629"/>
      <c r="E34" s="798"/>
      <c r="F34" s="800" t="s">
        <v>377</v>
      </c>
      <c r="G34" s="796">
        <v>62</v>
      </c>
      <c r="H34" s="629"/>
      <c r="I34" s="629"/>
      <c r="J34" s="817"/>
    </row>
    <row r="35" customHeight="1" spans="1:10">
      <c r="A35" s="800" t="s">
        <v>34</v>
      </c>
      <c r="B35" s="796">
        <v>30</v>
      </c>
      <c r="C35" s="629"/>
      <c r="D35" s="629"/>
      <c r="E35" s="798"/>
      <c r="F35" s="800" t="s">
        <v>378</v>
      </c>
      <c r="G35" s="796">
        <v>63</v>
      </c>
      <c r="H35" s="629"/>
      <c r="I35" s="629"/>
      <c r="J35" s="817"/>
    </row>
    <row r="36" customHeight="1" spans="1:10">
      <c r="A36" s="800" t="s">
        <v>379</v>
      </c>
      <c r="B36" s="796">
        <v>31</v>
      </c>
      <c r="C36" s="629"/>
      <c r="D36" s="629"/>
      <c r="E36" s="798"/>
      <c r="F36" s="808" t="s">
        <v>380</v>
      </c>
      <c r="G36" s="806">
        <v>64</v>
      </c>
      <c r="H36" s="807">
        <f>SUM(H31,H32,H34,H35)</f>
        <v>0</v>
      </c>
      <c r="I36" s="807">
        <f>SUM(I31,I32,I34,I35)</f>
        <v>0</v>
      </c>
      <c r="J36" s="817"/>
    </row>
    <row r="37" customHeight="1" spans="1:10">
      <c r="A37" s="801" t="s">
        <v>381</v>
      </c>
      <c r="B37" s="796">
        <v>32</v>
      </c>
      <c r="C37" s="629">
        <f>SUM(C20:C36)</f>
        <v>0</v>
      </c>
      <c r="D37" s="629">
        <f>SUM(D20:D36)</f>
        <v>0</v>
      </c>
      <c r="E37" s="798"/>
      <c r="J37" s="820"/>
    </row>
    <row r="38" customHeight="1" spans="1:10">
      <c r="A38" s="809" t="s">
        <v>382</v>
      </c>
      <c r="B38" s="810">
        <v>33</v>
      </c>
      <c r="C38" s="811">
        <f>SUM(C37,C18)</f>
        <v>0</v>
      </c>
      <c r="D38" s="811">
        <f>SUM(D37,D18)</f>
        <v>0</v>
      </c>
      <c r="E38" s="812"/>
      <c r="F38" s="808" t="s">
        <v>383</v>
      </c>
      <c r="G38" s="806">
        <v>65</v>
      </c>
      <c r="H38" s="807">
        <f>H29+H36</f>
        <v>0</v>
      </c>
      <c r="I38" s="807">
        <f>I29+I36</f>
        <v>0</v>
      </c>
      <c r="J38" s="820"/>
    </row>
    <row r="39" customHeight="1" spans="1:10">
      <c r="A39" s="813"/>
      <c r="B39" s="796"/>
      <c r="C39" s="629"/>
      <c r="D39" s="629"/>
      <c r="E39" s="798"/>
      <c r="F39" s="799" t="s">
        <v>384</v>
      </c>
      <c r="G39" s="796">
        <v>66</v>
      </c>
      <c r="H39" s="629">
        <f>H38-C38</f>
        <v>0</v>
      </c>
      <c r="I39" s="629">
        <f>I38-D38</f>
        <v>0</v>
      </c>
      <c r="J39" s="817"/>
    </row>
    <row r="40" customHeight="1" spans="3:9">
      <c r="C40" s="774" t="s">
        <v>331</v>
      </c>
      <c r="D40" s="775" t="str">
        <f>基本情况!I10</f>
        <v>郑某</v>
      </c>
      <c r="E40" s="814" t="s">
        <v>385</v>
      </c>
      <c r="F40" s="781" t="str">
        <f>基本情况!I8</f>
        <v>刘某</v>
      </c>
      <c r="H40" s="774" t="s">
        <v>386</v>
      </c>
      <c r="I40" s="775" t="str">
        <f>基本情况!I7</f>
        <v>李某</v>
      </c>
    </row>
    <row r="44" customHeight="1" spans="4:4">
      <c r="D44" s="815"/>
    </row>
  </sheetData>
  <sheetProtection formatCells="0" formatRows="0" insertRows="0" deleteRows="0" sort="0" autoFilter="0" pivotTables="0"/>
  <mergeCells count="3">
    <mergeCell ref="A2:J2"/>
    <mergeCell ref="A3:J3"/>
    <mergeCell ref="A4:C4"/>
  </mergeCells>
  <hyperlinks>
    <hyperlink ref="A1" location="索引目录!C4" display="返回索引页"/>
  </hyperlinks>
  <printOptions horizontalCentered="1"/>
  <pageMargins left="1.10236220472441" right="0.433070866141732" top="0.393700787401575" bottom="0.196850393700787" header="0.511811023622047" footer="0.511811023622047"/>
  <pageSetup paperSize="9" scale="79" orientation="landscape"/>
  <headerFooter alignWithMargins="0"/>
  <drawing r:id="rId1"/>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workbookViewId="0">
      <selection activeCell="C1" sqref="A$1:L$1048576"/>
    </sheetView>
  </sheetViews>
  <sheetFormatPr defaultColWidth="9" defaultRowHeight="15.75" customHeight="1"/>
  <cols>
    <col min="1" max="1" width="6.75" style="21" customWidth="1"/>
    <col min="2" max="2" width="20.875" style="21" customWidth="1"/>
    <col min="3" max="3" width="11.5" style="21" customWidth="1"/>
    <col min="4" max="4" width="14.625" style="21" customWidth="1"/>
    <col min="5" max="5" width="13.375" style="21" hidden="1" customWidth="1" outlineLevel="1"/>
    <col min="6" max="6" width="15" style="21" hidden="1" customWidth="1" outlineLevel="1"/>
    <col min="7" max="7" width="13.375" style="21" hidden="1" customWidth="1" outlineLevel="1"/>
    <col min="8" max="8" width="13.375" style="21" customWidth="1" collapsed="1"/>
    <col min="9" max="9" width="14.375" style="21" customWidth="1"/>
    <col min="10" max="10" width="13.125" style="21" customWidth="1"/>
    <col min="11" max="11" width="16.75" style="21" customWidth="1"/>
    <col min="12" max="12" width="9.75" style="21" customWidth="1"/>
    <col min="13" max="16384" width="9" style="21"/>
  </cols>
  <sheetData>
    <row r="1" spans="1:12">
      <c r="A1" s="58" t="s">
        <v>207</v>
      </c>
      <c r="B1" s="80" t="s">
        <v>479</v>
      </c>
      <c r="C1" s="60"/>
      <c r="D1" s="60"/>
      <c r="E1" s="60"/>
      <c r="F1" s="60"/>
      <c r="G1" s="60"/>
      <c r="H1" s="60"/>
      <c r="I1" s="60"/>
      <c r="J1" s="60"/>
      <c r="K1" s="60"/>
      <c r="L1" s="60"/>
    </row>
    <row r="2" s="56" customFormat="1" ht="30" customHeight="1" spans="1:12">
      <c r="A2" s="61" t="s">
        <v>1137</v>
      </c>
      <c r="B2" s="62"/>
      <c r="C2" s="62"/>
      <c r="D2" s="62"/>
      <c r="E2" s="62"/>
      <c r="F2" s="62"/>
      <c r="G2" s="62"/>
      <c r="H2" s="62"/>
      <c r="I2" s="62"/>
      <c r="J2" s="62"/>
      <c r="K2" s="62"/>
      <c r="L2" s="62"/>
    </row>
    <row r="3" ht="14.1" customHeight="1" spans="1:12">
      <c r="A3" s="63" t="e">
        <f>CONCATENATE(#REF!,#REF!,#REF!,#REF!,#REF!,#REF!,#REF!)</f>
        <v>#REF!</v>
      </c>
      <c r="B3" s="63"/>
      <c r="C3" s="63"/>
      <c r="D3" s="63"/>
      <c r="E3" s="63"/>
      <c r="F3" s="63"/>
      <c r="G3" s="63"/>
      <c r="H3" s="63"/>
      <c r="I3" s="63"/>
      <c r="J3" s="63"/>
      <c r="K3" s="64"/>
      <c r="L3" s="64"/>
    </row>
    <row r="4" ht="14.1" customHeight="1" spans="1:12">
      <c r="A4" s="63"/>
      <c r="B4" s="63"/>
      <c r="C4" s="63"/>
      <c r="D4" s="63"/>
      <c r="E4" s="63"/>
      <c r="F4" s="63"/>
      <c r="G4" s="63"/>
      <c r="H4" s="63"/>
      <c r="I4" s="63"/>
      <c r="J4" s="63"/>
      <c r="K4" s="64"/>
      <c r="L4" s="65" t="s">
        <v>1138</v>
      </c>
    </row>
    <row r="5" customHeight="1" spans="1:12">
      <c r="A5" s="66" t="e">
        <f>#REF!&amp;#REF!</f>
        <v>#REF!</v>
      </c>
      <c r="L5" s="67" t="s">
        <v>236</v>
      </c>
    </row>
    <row r="6" s="57" customFormat="1" customHeight="1" spans="1:12">
      <c r="A6" s="68" t="s">
        <v>312</v>
      </c>
      <c r="B6" s="68" t="s">
        <v>599</v>
      </c>
      <c r="C6" s="68" t="s">
        <v>609</v>
      </c>
      <c r="D6" s="68" t="s">
        <v>608</v>
      </c>
      <c r="E6" s="68" t="s">
        <v>483</v>
      </c>
      <c r="F6" s="71"/>
      <c r="G6" s="86"/>
      <c r="H6" s="87" t="s">
        <v>346</v>
      </c>
      <c r="I6" s="87"/>
      <c r="J6" s="90"/>
      <c r="K6" s="68" t="s">
        <v>484</v>
      </c>
      <c r="L6" s="68" t="s">
        <v>340</v>
      </c>
    </row>
    <row r="7" s="57" customFormat="1" customHeight="1" spans="1:12">
      <c r="A7" s="71"/>
      <c r="B7" s="71"/>
      <c r="C7" s="71"/>
      <c r="D7" s="71"/>
      <c r="E7" s="68" t="s">
        <v>1139</v>
      </c>
      <c r="F7" s="68" t="s">
        <v>1140</v>
      </c>
      <c r="G7" s="69" t="s">
        <v>282</v>
      </c>
      <c r="H7" s="88" t="s">
        <v>1139</v>
      </c>
      <c r="I7" s="68" t="s">
        <v>1140</v>
      </c>
      <c r="J7" s="68" t="s">
        <v>282</v>
      </c>
      <c r="K7" s="71"/>
      <c r="L7" s="71"/>
    </row>
    <row r="8" customHeight="1" spans="1:12">
      <c r="A8" s="71"/>
      <c r="B8" s="72"/>
      <c r="C8" s="73"/>
      <c r="D8" s="72"/>
      <c r="E8" s="75"/>
      <c r="F8" s="75"/>
      <c r="G8" s="74"/>
      <c r="H8" s="76"/>
      <c r="I8" s="75"/>
      <c r="J8" s="75"/>
      <c r="K8" s="75"/>
      <c r="L8" s="72"/>
    </row>
    <row r="9" customHeight="1" spans="1:12">
      <c r="A9" s="71"/>
      <c r="B9" s="72"/>
      <c r="C9" s="73"/>
      <c r="D9" s="72"/>
      <c r="E9" s="75"/>
      <c r="F9" s="75"/>
      <c r="G9" s="74"/>
      <c r="H9" s="76"/>
      <c r="I9" s="75"/>
      <c r="J9" s="75"/>
      <c r="K9" s="75"/>
      <c r="L9" s="72"/>
    </row>
    <row r="10" customHeight="1" spans="1:12">
      <c r="A10" s="71"/>
      <c r="B10" s="72"/>
      <c r="C10" s="73"/>
      <c r="D10" s="72"/>
      <c r="E10" s="75"/>
      <c r="F10" s="75"/>
      <c r="G10" s="74"/>
      <c r="H10" s="76"/>
      <c r="I10" s="75"/>
      <c r="J10" s="75"/>
      <c r="K10" s="75"/>
      <c r="L10" s="72"/>
    </row>
    <row r="11" customHeight="1" spans="1:12">
      <c r="A11" s="71"/>
      <c r="B11" s="72"/>
      <c r="C11" s="73"/>
      <c r="D11" s="72"/>
      <c r="E11" s="75"/>
      <c r="F11" s="75"/>
      <c r="G11" s="74"/>
      <c r="H11" s="76"/>
      <c r="I11" s="75"/>
      <c r="J11" s="75"/>
      <c r="K11" s="75"/>
      <c r="L11" s="72"/>
    </row>
    <row r="12" customHeight="1" spans="1:12">
      <c r="A12" s="71"/>
      <c r="B12" s="72"/>
      <c r="C12" s="73"/>
      <c r="D12" s="72"/>
      <c r="E12" s="75"/>
      <c r="F12" s="75"/>
      <c r="G12" s="74"/>
      <c r="H12" s="76"/>
      <c r="I12" s="75"/>
      <c r="J12" s="75"/>
      <c r="K12" s="75"/>
      <c r="L12" s="72"/>
    </row>
    <row r="13" customHeight="1" spans="1:12">
      <c r="A13" s="71"/>
      <c r="B13" s="72"/>
      <c r="C13" s="73"/>
      <c r="D13" s="72"/>
      <c r="E13" s="75"/>
      <c r="F13" s="75"/>
      <c r="G13" s="74"/>
      <c r="H13" s="76"/>
      <c r="I13" s="75"/>
      <c r="J13" s="75"/>
      <c r="K13" s="75"/>
      <c r="L13" s="72"/>
    </row>
    <row r="14" customHeight="1" spans="1:12">
      <c r="A14" s="71"/>
      <c r="B14" s="72"/>
      <c r="C14" s="73"/>
      <c r="D14" s="72"/>
      <c r="E14" s="75"/>
      <c r="F14" s="75"/>
      <c r="G14" s="74"/>
      <c r="H14" s="76"/>
      <c r="I14" s="75"/>
      <c r="J14" s="75"/>
      <c r="K14" s="75"/>
      <c r="L14" s="72"/>
    </row>
    <row r="15" customHeight="1" spans="1:12">
      <c r="A15" s="71"/>
      <c r="B15" s="72"/>
      <c r="C15" s="73"/>
      <c r="D15" s="72"/>
      <c r="E15" s="75"/>
      <c r="F15" s="75"/>
      <c r="G15" s="74"/>
      <c r="H15" s="76"/>
      <c r="I15" s="75"/>
      <c r="J15" s="75"/>
      <c r="K15" s="75"/>
      <c r="L15" s="72"/>
    </row>
    <row r="16" customHeight="1" spans="1:12">
      <c r="A16" s="71"/>
      <c r="B16" s="72"/>
      <c r="C16" s="73"/>
      <c r="D16" s="72"/>
      <c r="E16" s="75"/>
      <c r="F16" s="75"/>
      <c r="G16" s="74"/>
      <c r="H16" s="76"/>
      <c r="I16" s="75"/>
      <c r="J16" s="75"/>
      <c r="K16" s="75"/>
      <c r="L16" s="72"/>
    </row>
    <row r="17" customHeight="1" spans="1:12">
      <c r="A17" s="71"/>
      <c r="B17" s="72"/>
      <c r="C17" s="73"/>
      <c r="D17" s="72"/>
      <c r="E17" s="75"/>
      <c r="F17" s="75"/>
      <c r="G17" s="74"/>
      <c r="H17" s="76"/>
      <c r="I17" s="75"/>
      <c r="J17" s="75"/>
      <c r="K17" s="75"/>
      <c r="L17" s="72"/>
    </row>
    <row r="18" customHeight="1" spans="1:12">
      <c r="A18" s="71"/>
      <c r="B18" s="72"/>
      <c r="C18" s="73"/>
      <c r="D18" s="72"/>
      <c r="E18" s="75"/>
      <c r="F18" s="75"/>
      <c r="G18" s="74"/>
      <c r="H18" s="76"/>
      <c r="I18" s="75"/>
      <c r="J18" s="75"/>
      <c r="K18" s="75"/>
      <c r="L18" s="72"/>
    </row>
    <row r="19" customHeight="1" spans="1:12">
      <c r="A19" s="71"/>
      <c r="B19" s="72"/>
      <c r="C19" s="73"/>
      <c r="D19" s="72"/>
      <c r="E19" s="75"/>
      <c r="F19" s="75"/>
      <c r="G19" s="74"/>
      <c r="H19" s="76"/>
      <c r="I19" s="75"/>
      <c r="J19" s="75"/>
      <c r="K19" s="75"/>
      <c r="L19" s="72"/>
    </row>
    <row r="20" customHeight="1" spans="1:12">
      <c r="A20" s="71"/>
      <c r="B20" s="72"/>
      <c r="C20" s="73"/>
      <c r="D20" s="72"/>
      <c r="E20" s="75"/>
      <c r="F20" s="75"/>
      <c r="G20" s="74"/>
      <c r="H20" s="76"/>
      <c r="I20" s="75"/>
      <c r="J20" s="75"/>
      <c r="K20" s="75"/>
      <c r="L20" s="72"/>
    </row>
    <row r="21" customHeight="1" spans="1:12">
      <c r="A21" s="71"/>
      <c r="B21" s="72"/>
      <c r="C21" s="73"/>
      <c r="D21" s="72"/>
      <c r="E21" s="75"/>
      <c r="F21" s="75"/>
      <c r="G21" s="74"/>
      <c r="H21" s="76"/>
      <c r="I21" s="75"/>
      <c r="J21" s="75"/>
      <c r="K21" s="75"/>
      <c r="L21" s="72"/>
    </row>
    <row r="22" customHeight="1" spans="1:12">
      <c r="A22" s="71"/>
      <c r="B22" s="72"/>
      <c r="C22" s="73"/>
      <c r="D22" s="72"/>
      <c r="E22" s="75"/>
      <c r="F22" s="75"/>
      <c r="G22" s="74"/>
      <c r="H22" s="76"/>
      <c r="I22" s="75"/>
      <c r="J22" s="75"/>
      <c r="K22" s="75"/>
      <c r="L22" s="72"/>
    </row>
    <row r="23" customHeight="1" spans="1:12">
      <c r="A23" s="71"/>
      <c r="B23" s="72"/>
      <c r="C23" s="73"/>
      <c r="D23" s="72"/>
      <c r="E23" s="75"/>
      <c r="F23" s="75"/>
      <c r="G23" s="74"/>
      <c r="H23" s="76"/>
      <c r="I23" s="75"/>
      <c r="J23" s="75"/>
      <c r="K23" s="75"/>
      <c r="L23" s="72"/>
    </row>
    <row r="24" customHeight="1" spans="1:12">
      <c r="A24" s="71"/>
      <c r="B24" s="72"/>
      <c r="C24" s="73"/>
      <c r="D24" s="72"/>
      <c r="E24" s="75"/>
      <c r="F24" s="75"/>
      <c r="G24" s="74"/>
      <c r="H24" s="76"/>
      <c r="I24" s="75"/>
      <c r="J24" s="75"/>
      <c r="K24" s="75"/>
      <c r="L24" s="72"/>
    </row>
    <row r="25" customHeight="1" spans="1:12">
      <c r="A25" s="71"/>
      <c r="B25" s="72"/>
      <c r="C25" s="73"/>
      <c r="D25" s="72"/>
      <c r="E25" s="75"/>
      <c r="F25" s="75"/>
      <c r="G25" s="74"/>
      <c r="H25" s="76"/>
      <c r="I25" s="75"/>
      <c r="J25" s="75"/>
      <c r="K25" s="75"/>
      <c r="L25" s="72"/>
    </row>
    <row r="26" customHeight="1" spans="1:12">
      <c r="A26" s="71"/>
      <c r="B26" s="72"/>
      <c r="C26" s="73"/>
      <c r="D26" s="72"/>
      <c r="E26" s="75"/>
      <c r="F26" s="75"/>
      <c r="G26" s="74"/>
      <c r="H26" s="76"/>
      <c r="I26" s="75"/>
      <c r="J26" s="75"/>
      <c r="K26" s="75"/>
      <c r="L26" s="72"/>
    </row>
    <row r="27" customHeight="1" spans="1:12">
      <c r="A27" s="71"/>
      <c r="B27" s="72"/>
      <c r="C27" s="73"/>
      <c r="D27" s="72"/>
      <c r="E27" s="75"/>
      <c r="F27" s="75"/>
      <c r="G27" s="74"/>
      <c r="H27" s="76"/>
      <c r="I27" s="75"/>
      <c r="J27" s="75"/>
      <c r="K27" s="75"/>
      <c r="L27" s="72"/>
    </row>
    <row r="28" customHeight="1" spans="1:12">
      <c r="A28" s="77" t="s">
        <v>1100</v>
      </c>
      <c r="B28" s="78"/>
      <c r="C28" s="73"/>
      <c r="D28" s="89"/>
      <c r="E28" s="75"/>
      <c r="F28" s="75"/>
      <c r="G28" s="74">
        <f>SUM(G8:G27)</f>
        <v>0</v>
      </c>
      <c r="H28" s="76"/>
      <c r="I28" s="75"/>
      <c r="J28" s="75">
        <f>SUM(J8:J27)</f>
        <v>0</v>
      </c>
      <c r="K28" s="75">
        <f>SUM(K8:K27)</f>
        <v>0</v>
      </c>
      <c r="L28" s="35"/>
    </row>
    <row r="29" customHeight="1" spans="1:9">
      <c r="A29" s="79" t="e">
        <f>#REF!&amp;#REF!</f>
        <v>#REF!</v>
      </c>
      <c r="H29" s="66"/>
      <c r="I29" s="66" t="e">
        <f>"评估人员："&amp;#REF!</f>
        <v>#REF!</v>
      </c>
    </row>
    <row r="30" customHeight="1" spans="1:1">
      <c r="A30" s="79" t="e">
        <f>CONCATENATE(#REF!,#REF!,#REF!,#REF!,#REF!,#REF!,#REF!)</f>
        <v>#REF!</v>
      </c>
    </row>
  </sheetData>
  <mergeCells count="11">
    <mergeCell ref="A2:L2"/>
    <mergeCell ref="A3:L3"/>
    <mergeCell ref="E6:G6"/>
    <mergeCell ref="H6:J6"/>
    <mergeCell ref="A28:B28"/>
    <mergeCell ref="A6:A7"/>
    <mergeCell ref="B6:B7"/>
    <mergeCell ref="C6:C7"/>
    <mergeCell ref="D6:D7"/>
    <mergeCell ref="K6:K7"/>
    <mergeCell ref="L6:L7"/>
  </mergeCells>
  <hyperlinks>
    <hyperlink ref="A1" location="索引目录!I22" display="返回索引页"/>
    <hyperlink ref="B1" location="'6-非流动负债汇总 '!B8" display="返回"/>
  </hyperlinks>
  <printOptions horizontalCentered="1"/>
  <pageMargins left="0.748031496062992" right="0.748031496062992" top="0.905511811023622" bottom="0.826771653543307" header="1.22047244094488" footer="0.511811023622047"/>
  <pageSetup paperSize="9" scale="75" fitToHeight="0" orientation="landscape"/>
  <headerFooter alignWithMargins="0">
    <oddHeader>&amp;R&amp;"宋体,常规"&amp;10共&amp;"Times New Roman,常规"&amp;N&amp;"宋体,常规"页第&amp;"Times New Roman,常规"&amp;P&amp;"宋体,常规"页</oddHeader>
  </headerFooter>
  <legacyDrawing r:id="rId2"/>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showGridLines="0" workbookViewId="0">
      <selection activeCell="C1" sqref="A$1:H$1048576"/>
    </sheetView>
  </sheetViews>
  <sheetFormatPr defaultColWidth="9" defaultRowHeight="15.75" customHeight="1" outlineLevelCol="7"/>
  <cols>
    <col min="1" max="1" width="7.5" style="21" customWidth="1"/>
    <col min="2" max="2" width="32.75" style="21" customWidth="1"/>
    <col min="3" max="3" width="17.625" style="21" customWidth="1"/>
    <col min="4" max="4" width="14.625" style="21" customWidth="1"/>
    <col min="5" max="5" width="17.75" style="21" hidden="1" customWidth="1" outlineLevel="1"/>
    <col min="6" max="6" width="20.75" style="21" customWidth="1" collapsed="1"/>
    <col min="7" max="7" width="21.125" style="21" customWidth="1"/>
    <col min="8" max="8" width="16.625" style="21" customWidth="1"/>
    <col min="9" max="16384" width="9" style="21"/>
  </cols>
  <sheetData>
    <row r="1" spans="1:8">
      <c r="A1" s="58" t="s">
        <v>207</v>
      </c>
      <c r="B1" s="80" t="s">
        <v>479</v>
      </c>
      <c r="C1" s="80"/>
      <c r="D1" s="60"/>
      <c r="E1" s="60"/>
      <c r="F1" s="60"/>
      <c r="G1" s="60"/>
      <c r="H1" s="60"/>
    </row>
    <row r="2" s="56" customFormat="1" ht="30" customHeight="1" spans="1:8">
      <c r="A2" s="61" t="s">
        <v>1141</v>
      </c>
      <c r="B2" s="62"/>
      <c r="C2" s="62"/>
      <c r="D2" s="62"/>
      <c r="E2" s="62"/>
      <c r="F2" s="62"/>
      <c r="G2" s="62"/>
      <c r="H2" s="62"/>
    </row>
    <row r="3" ht="14.1" customHeight="1" spans="1:8">
      <c r="A3" s="63" t="e">
        <f>CONCATENATE(#REF!,#REF!,#REF!,#REF!,#REF!,#REF!,#REF!)</f>
        <v>#REF!</v>
      </c>
      <c r="B3" s="63"/>
      <c r="C3" s="63"/>
      <c r="D3" s="63"/>
      <c r="E3" s="63"/>
      <c r="F3" s="63"/>
      <c r="G3" s="63"/>
      <c r="H3" s="64"/>
    </row>
    <row r="4" ht="14.1" customHeight="1" spans="1:8">
      <c r="A4" s="63"/>
      <c r="B4" s="63"/>
      <c r="C4" s="63"/>
      <c r="D4" s="63"/>
      <c r="E4" s="63"/>
      <c r="F4" s="63"/>
      <c r="G4" s="63"/>
      <c r="H4" s="65" t="s">
        <v>1142</v>
      </c>
    </row>
    <row r="5" customHeight="1" spans="1:8">
      <c r="A5" s="66" t="e">
        <f>#REF!&amp;#REF!</f>
        <v>#REF!</v>
      </c>
      <c r="H5" s="67" t="s">
        <v>236</v>
      </c>
    </row>
    <row r="6" s="57" customFormat="1" customHeight="1" spans="1:8">
      <c r="A6" s="68" t="s">
        <v>312</v>
      </c>
      <c r="B6" s="68" t="s">
        <v>1143</v>
      </c>
      <c r="C6" s="68" t="s">
        <v>1144</v>
      </c>
      <c r="D6" s="68" t="s">
        <v>609</v>
      </c>
      <c r="E6" s="69" t="s">
        <v>483</v>
      </c>
      <c r="F6" s="70" t="s">
        <v>346</v>
      </c>
      <c r="G6" s="68" t="s">
        <v>484</v>
      </c>
      <c r="H6" s="68" t="s">
        <v>1145</v>
      </c>
    </row>
    <row r="7" customHeight="1" spans="1:8">
      <c r="A7" s="71"/>
      <c r="B7" s="72"/>
      <c r="C7" s="72"/>
      <c r="D7" s="73"/>
      <c r="E7" s="74"/>
      <c r="F7" s="75"/>
      <c r="G7" s="75"/>
      <c r="H7" s="72"/>
    </row>
    <row r="8" customHeight="1" spans="1:8">
      <c r="A8" s="71"/>
      <c r="B8" s="72"/>
      <c r="C8" s="72"/>
      <c r="D8" s="73"/>
      <c r="E8" s="74"/>
      <c r="F8" s="75"/>
      <c r="G8" s="75"/>
      <c r="H8" s="72"/>
    </row>
    <row r="9" customHeight="1" spans="1:8">
      <c r="A9" s="71"/>
      <c r="B9" s="72"/>
      <c r="C9" s="72"/>
      <c r="D9" s="73"/>
      <c r="E9" s="74"/>
      <c r="F9" s="75"/>
      <c r="G9" s="75"/>
      <c r="H9" s="72"/>
    </row>
    <row r="10" customHeight="1" spans="1:8">
      <c r="A10" s="71"/>
      <c r="B10" s="72"/>
      <c r="C10" s="72"/>
      <c r="D10" s="73"/>
      <c r="E10" s="74"/>
      <c r="F10" s="76"/>
      <c r="G10" s="75"/>
      <c r="H10" s="72"/>
    </row>
    <row r="11" customHeight="1" spans="1:8">
      <c r="A11" s="71"/>
      <c r="B11" s="72"/>
      <c r="C11" s="72"/>
      <c r="D11" s="73"/>
      <c r="E11" s="74"/>
      <c r="F11" s="76"/>
      <c r="G11" s="75"/>
      <c r="H11" s="72"/>
    </row>
    <row r="12" customHeight="1" spans="1:8">
      <c r="A12" s="71"/>
      <c r="B12" s="72"/>
      <c r="C12" s="72"/>
      <c r="D12" s="73"/>
      <c r="E12" s="74"/>
      <c r="F12" s="76"/>
      <c r="G12" s="75"/>
      <c r="H12" s="72"/>
    </row>
    <row r="13" customHeight="1" spans="1:8">
      <c r="A13" s="71"/>
      <c r="B13" s="72"/>
      <c r="C13" s="72"/>
      <c r="D13" s="73"/>
      <c r="E13" s="74"/>
      <c r="F13" s="76"/>
      <c r="G13" s="75"/>
      <c r="H13" s="72"/>
    </row>
    <row r="14" customHeight="1" spans="1:8">
      <c r="A14" s="71"/>
      <c r="B14" s="72"/>
      <c r="C14" s="72"/>
      <c r="D14" s="73"/>
      <c r="E14" s="74"/>
      <c r="F14" s="76"/>
      <c r="G14" s="75"/>
      <c r="H14" s="72"/>
    </row>
    <row r="15" customHeight="1" spans="1:8">
      <c r="A15" s="71"/>
      <c r="B15" s="72"/>
      <c r="C15" s="72"/>
      <c r="D15" s="73"/>
      <c r="E15" s="74"/>
      <c r="F15" s="76"/>
      <c r="G15" s="75"/>
      <c r="H15" s="72"/>
    </row>
    <row r="16" customHeight="1" spans="1:8">
      <c r="A16" s="71"/>
      <c r="B16" s="72"/>
      <c r="C16" s="72"/>
      <c r="D16" s="73"/>
      <c r="E16" s="74"/>
      <c r="F16" s="76"/>
      <c r="G16" s="75"/>
      <c r="H16" s="72"/>
    </row>
    <row r="17" customHeight="1" spans="1:8">
      <c r="A17" s="71"/>
      <c r="B17" s="72"/>
      <c r="C17" s="72"/>
      <c r="D17" s="73"/>
      <c r="E17" s="74"/>
      <c r="F17" s="76"/>
      <c r="G17" s="75"/>
      <c r="H17" s="72"/>
    </row>
    <row r="18" customHeight="1" spans="1:8">
      <c r="A18" s="71"/>
      <c r="B18" s="72"/>
      <c r="C18" s="72"/>
      <c r="D18" s="73"/>
      <c r="E18" s="74"/>
      <c r="F18" s="76"/>
      <c r="G18" s="75"/>
      <c r="H18" s="72"/>
    </row>
    <row r="19" customHeight="1" spans="1:8">
      <c r="A19" s="71"/>
      <c r="B19" s="72"/>
      <c r="C19" s="72"/>
      <c r="D19" s="73"/>
      <c r="E19" s="74"/>
      <c r="F19" s="76"/>
      <c r="G19" s="75"/>
      <c r="H19" s="72"/>
    </row>
    <row r="20" customHeight="1" spans="1:8">
      <c r="A20" s="71"/>
      <c r="B20" s="72"/>
      <c r="C20" s="72"/>
      <c r="D20" s="73"/>
      <c r="E20" s="74"/>
      <c r="F20" s="76"/>
      <c r="G20" s="75"/>
      <c r="H20" s="72"/>
    </row>
    <row r="21" customHeight="1" spans="1:8">
      <c r="A21" s="71"/>
      <c r="B21" s="72"/>
      <c r="C21" s="72"/>
      <c r="D21" s="73"/>
      <c r="E21" s="74"/>
      <c r="F21" s="76"/>
      <c r="G21" s="75"/>
      <c r="H21" s="72"/>
    </row>
    <row r="22" customHeight="1" spans="1:8">
      <c r="A22" s="71"/>
      <c r="B22" s="72"/>
      <c r="C22" s="72"/>
      <c r="D22" s="73"/>
      <c r="E22" s="74"/>
      <c r="F22" s="76"/>
      <c r="G22" s="75"/>
      <c r="H22" s="72"/>
    </row>
    <row r="23" customHeight="1" spans="1:8">
      <c r="A23" s="71"/>
      <c r="B23" s="72"/>
      <c r="C23" s="72"/>
      <c r="D23" s="73"/>
      <c r="E23" s="74"/>
      <c r="F23" s="76"/>
      <c r="G23" s="75"/>
      <c r="H23" s="72"/>
    </row>
    <row r="24" customHeight="1" spans="1:8">
      <c r="A24" s="71"/>
      <c r="B24" s="72"/>
      <c r="C24" s="72"/>
      <c r="D24" s="73"/>
      <c r="E24" s="74"/>
      <c r="F24" s="76"/>
      <c r="G24" s="75"/>
      <c r="H24" s="72"/>
    </row>
    <row r="25" customHeight="1" spans="1:8">
      <c r="A25" s="71"/>
      <c r="B25" s="72"/>
      <c r="C25" s="72"/>
      <c r="D25" s="73"/>
      <c r="E25" s="74"/>
      <c r="F25" s="76"/>
      <c r="G25" s="75"/>
      <c r="H25" s="72"/>
    </row>
    <row r="26" customHeight="1" spans="1:8">
      <c r="A26" s="71"/>
      <c r="B26" s="72"/>
      <c r="C26" s="72"/>
      <c r="D26" s="73"/>
      <c r="E26" s="74"/>
      <c r="F26" s="76"/>
      <c r="G26" s="75"/>
      <c r="H26" s="72"/>
    </row>
    <row r="27" customHeight="1" spans="1:8">
      <c r="A27" s="71"/>
      <c r="B27" s="72"/>
      <c r="C27" s="72"/>
      <c r="D27" s="73"/>
      <c r="E27" s="74"/>
      <c r="F27" s="76"/>
      <c r="G27" s="75"/>
      <c r="H27" s="72"/>
    </row>
    <row r="28" customHeight="1" spans="1:8">
      <c r="A28" s="77" t="s">
        <v>1100</v>
      </c>
      <c r="B28" s="78"/>
      <c r="C28" s="78"/>
      <c r="D28" s="73"/>
      <c r="E28" s="74">
        <f>SUM(E7:E27)</f>
        <v>0</v>
      </c>
      <c r="F28" s="76">
        <f>SUM(F7:F27)</f>
        <v>0</v>
      </c>
      <c r="G28" s="75">
        <f>SUM(G7:G27)</f>
        <v>0</v>
      </c>
      <c r="H28" s="72"/>
    </row>
    <row r="29" customHeight="1" spans="1:6">
      <c r="A29" s="79" t="e">
        <f>#REF!&amp;#REF!</f>
        <v>#REF!</v>
      </c>
      <c r="F29" s="21" t="e">
        <f>"评估人员："&amp;#REF!</f>
        <v>#REF!</v>
      </c>
    </row>
    <row r="30" customHeight="1" spans="1:1">
      <c r="A30" s="79" t="e">
        <f>CONCATENATE(#REF!,#REF!,#REF!,#REF!,#REF!,#REF!,#REF!)</f>
        <v>#REF!</v>
      </c>
    </row>
  </sheetData>
  <mergeCells count="3">
    <mergeCell ref="A2:H2"/>
    <mergeCell ref="A3:H3"/>
    <mergeCell ref="A28:B28"/>
  </mergeCells>
  <hyperlinks>
    <hyperlink ref="A1" location="索引目录!I23" display="返回索引页"/>
    <hyperlink ref="B1" location="'6-非流动负债汇总 '!B9" display="返回"/>
  </hyperlinks>
  <printOptions horizontalCentered="1"/>
  <pageMargins left="0.748031496062992" right="0.748031496062992" top="0.905511811023622" bottom="0.826771653543307" header="1.22047244094488" footer="0.511811023622047"/>
  <pageSetup paperSize="9" scale="82" fitToHeight="0" orientation="landscape" horizontalDpi="300" verticalDpi="300"/>
  <headerFooter alignWithMargins="0">
    <oddHeader>&amp;R&amp;"宋体,常规"&amp;10共&amp;"Times New Roman,常规"&amp;N&amp;"宋体,常规"页第&amp;"Times New Roman,常规"&amp;P&amp;"宋体,常规"页</oddHeader>
  </headerFooter>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workbookViewId="0">
      <selection activeCell="C1" sqref="A$1:H$1048576"/>
    </sheetView>
  </sheetViews>
  <sheetFormatPr defaultColWidth="9" defaultRowHeight="15.75" customHeight="1" outlineLevelCol="7"/>
  <cols>
    <col min="1" max="1" width="7.125" style="21" customWidth="1"/>
    <col min="2" max="2" width="27.125" style="21" customWidth="1"/>
    <col min="3" max="3" width="15.375" style="21" customWidth="1"/>
    <col min="4" max="4" width="22.125" style="21" customWidth="1"/>
    <col min="5" max="5" width="11.5" style="21" hidden="1" customWidth="1" outlineLevel="1"/>
    <col min="6" max="6" width="16.5" style="21" customWidth="1" collapsed="1"/>
    <col min="7" max="7" width="16.5" style="21" customWidth="1"/>
    <col min="8" max="8" width="15.5" style="21" customWidth="1"/>
    <col min="9" max="16384" width="9" style="21"/>
  </cols>
  <sheetData>
    <row r="1" spans="1:8">
      <c r="A1" s="58" t="s">
        <v>207</v>
      </c>
      <c r="B1" s="80" t="s">
        <v>479</v>
      </c>
      <c r="C1" s="60"/>
      <c r="D1" s="60"/>
      <c r="E1" s="60"/>
      <c r="F1" s="60"/>
      <c r="G1" s="60"/>
      <c r="H1" s="60"/>
    </row>
    <row r="2" s="56" customFormat="1" ht="30" customHeight="1" spans="1:8">
      <c r="A2" s="61" t="s">
        <v>1146</v>
      </c>
      <c r="B2" s="62"/>
      <c r="C2" s="62"/>
      <c r="D2" s="62"/>
      <c r="E2" s="62"/>
      <c r="F2" s="62"/>
      <c r="G2" s="62"/>
      <c r="H2" s="62"/>
    </row>
    <row r="3" ht="14.1" customHeight="1" spans="1:8">
      <c r="A3" s="63" t="e">
        <f>CONCATENATE(#REF!,#REF!,#REF!,#REF!,#REF!,#REF!,#REF!)</f>
        <v>#REF!</v>
      </c>
      <c r="B3" s="63"/>
      <c r="C3" s="63"/>
      <c r="D3" s="63"/>
      <c r="E3" s="63"/>
      <c r="F3" s="63"/>
      <c r="G3" s="63"/>
      <c r="H3" s="64"/>
    </row>
    <row r="4" ht="14.1" customHeight="1" spans="1:8">
      <c r="A4" s="63"/>
      <c r="B4" s="63"/>
      <c r="C4" s="63"/>
      <c r="D4" s="63"/>
      <c r="E4" s="63"/>
      <c r="F4" s="63"/>
      <c r="G4" s="63"/>
      <c r="H4" s="65" t="s">
        <v>1147</v>
      </c>
    </row>
    <row r="5" customHeight="1" spans="1:8">
      <c r="A5" s="66" t="e">
        <f>#REF!&amp;#REF!</f>
        <v>#REF!</v>
      </c>
      <c r="H5" s="67" t="s">
        <v>236</v>
      </c>
    </row>
    <row r="6" s="57" customFormat="1" customHeight="1" spans="1:8">
      <c r="A6" s="68" t="s">
        <v>312</v>
      </c>
      <c r="B6" s="68" t="s">
        <v>599</v>
      </c>
      <c r="C6" s="68" t="s">
        <v>609</v>
      </c>
      <c r="D6" s="68" t="s">
        <v>1148</v>
      </c>
      <c r="E6" s="69" t="s">
        <v>483</v>
      </c>
      <c r="F6" s="70" t="s">
        <v>346</v>
      </c>
      <c r="G6" s="68" t="s">
        <v>484</v>
      </c>
      <c r="H6" s="68" t="s">
        <v>340</v>
      </c>
    </row>
    <row r="7" customHeight="1" spans="1:8">
      <c r="A7" s="71"/>
      <c r="B7" s="72"/>
      <c r="C7" s="73"/>
      <c r="D7" s="72"/>
      <c r="E7" s="74"/>
      <c r="F7" s="75"/>
      <c r="G7" s="75"/>
      <c r="H7" s="72"/>
    </row>
    <row r="8" customHeight="1" spans="1:8">
      <c r="A8" s="71"/>
      <c r="B8" s="72"/>
      <c r="C8" s="73"/>
      <c r="D8" s="72"/>
      <c r="E8" s="74"/>
      <c r="F8" s="75"/>
      <c r="G8" s="75"/>
      <c r="H8" s="72"/>
    </row>
    <row r="9" customHeight="1" spans="1:8">
      <c r="A9" s="71"/>
      <c r="B9" s="72"/>
      <c r="C9" s="73"/>
      <c r="D9" s="72"/>
      <c r="E9" s="74"/>
      <c r="F9" s="75"/>
      <c r="G9" s="75"/>
      <c r="H9" s="72"/>
    </row>
    <row r="10" customHeight="1" spans="1:8">
      <c r="A10" s="71"/>
      <c r="B10" s="72"/>
      <c r="C10" s="73"/>
      <c r="D10" s="72"/>
      <c r="E10" s="74"/>
      <c r="F10" s="76"/>
      <c r="G10" s="75"/>
      <c r="H10" s="72"/>
    </row>
    <row r="11" customHeight="1" spans="1:8">
      <c r="A11" s="71"/>
      <c r="B11" s="72"/>
      <c r="C11" s="73"/>
      <c r="D11" s="72"/>
      <c r="E11" s="74"/>
      <c r="F11" s="76"/>
      <c r="G11" s="75"/>
      <c r="H11" s="72"/>
    </row>
    <row r="12" customHeight="1" spans="1:8">
      <c r="A12" s="71"/>
      <c r="B12" s="72"/>
      <c r="C12" s="73"/>
      <c r="D12" s="72"/>
      <c r="E12" s="74"/>
      <c r="F12" s="76"/>
      <c r="G12" s="75"/>
      <c r="H12" s="72"/>
    </row>
    <row r="13" customHeight="1" spans="1:8">
      <c r="A13" s="71"/>
      <c r="B13" s="72"/>
      <c r="C13" s="73"/>
      <c r="D13" s="72"/>
      <c r="E13" s="74"/>
      <c r="F13" s="76"/>
      <c r="G13" s="75"/>
      <c r="H13" s="72"/>
    </row>
    <row r="14" customHeight="1" spans="1:8">
      <c r="A14" s="71"/>
      <c r="B14" s="72"/>
      <c r="C14" s="73"/>
      <c r="D14" s="72"/>
      <c r="E14" s="74"/>
      <c r="F14" s="76"/>
      <c r="G14" s="75"/>
      <c r="H14" s="72"/>
    </row>
    <row r="15" customHeight="1" spans="1:8">
      <c r="A15" s="71"/>
      <c r="B15" s="72"/>
      <c r="C15" s="73"/>
      <c r="D15" s="72"/>
      <c r="E15" s="74"/>
      <c r="F15" s="76"/>
      <c r="G15" s="75"/>
      <c r="H15" s="72"/>
    </row>
    <row r="16" customHeight="1" spans="1:8">
      <c r="A16" s="71"/>
      <c r="B16" s="72"/>
      <c r="C16" s="73"/>
      <c r="D16" s="72"/>
      <c r="E16" s="74"/>
      <c r="F16" s="76"/>
      <c r="G16" s="75"/>
      <c r="H16" s="72"/>
    </row>
    <row r="17" customHeight="1" spans="1:8">
      <c r="A17" s="71"/>
      <c r="B17" s="72"/>
      <c r="C17" s="73"/>
      <c r="D17" s="72"/>
      <c r="E17" s="74"/>
      <c r="F17" s="76"/>
      <c r="G17" s="75"/>
      <c r="H17" s="72"/>
    </row>
    <row r="18" customHeight="1" spans="1:8">
      <c r="A18" s="71"/>
      <c r="B18" s="72"/>
      <c r="C18" s="73"/>
      <c r="D18" s="72"/>
      <c r="E18" s="74"/>
      <c r="F18" s="76"/>
      <c r="G18" s="75"/>
      <c r="H18" s="72"/>
    </row>
    <row r="19" customHeight="1" spans="1:8">
      <c r="A19" s="71"/>
      <c r="B19" s="72"/>
      <c r="C19" s="73"/>
      <c r="D19" s="72"/>
      <c r="E19" s="74"/>
      <c r="F19" s="76"/>
      <c r="G19" s="75"/>
      <c r="H19" s="72"/>
    </row>
    <row r="20" customHeight="1" spans="1:8">
      <c r="A20" s="71"/>
      <c r="B20" s="72"/>
      <c r="C20" s="73"/>
      <c r="D20" s="72"/>
      <c r="E20" s="74"/>
      <c r="F20" s="76"/>
      <c r="G20" s="75"/>
      <c r="H20" s="72"/>
    </row>
    <row r="21" customHeight="1" spans="1:8">
      <c r="A21" s="71"/>
      <c r="B21" s="72"/>
      <c r="C21" s="73"/>
      <c r="D21" s="72"/>
      <c r="E21" s="74"/>
      <c r="F21" s="76"/>
      <c r="G21" s="75"/>
      <c r="H21" s="72"/>
    </row>
    <row r="22" customHeight="1" spans="1:8">
      <c r="A22" s="71"/>
      <c r="B22" s="72"/>
      <c r="C22" s="73"/>
      <c r="D22" s="72"/>
      <c r="E22" s="74"/>
      <c r="F22" s="76"/>
      <c r="G22" s="75"/>
      <c r="H22" s="72"/>
    </row>
    <row r="23" customHeight="1" spans="1:8">
      <c r="A23" s="71"/>
      <c r="B23" s="72"/>
      <c r="C23" s="73"/>
      <c r="D23" s="72"/>
      <c r="E23" s="74"/>
      <c r="F23" s="76"/>
      <c r="G23" s="75"/>
      <c r="H23" s="72"/>
    </row>
    <row r="24" customHeight="1" spans="1:8">
      <c r="A24" s="71"/>
      <c r="B24" s="72"/>
      <c r="C24" s="73"/>
      <c r="D24" s="72"/>
      <c r="E24" s="74"/>
      <c r="F24" s="76"/>
      <c r="G24" s="75"/>
      <c r="H24" s="72"/>
    </row>
    <row r="25" customHeight="1" spans="1:8">
      <c r="A25" s="71"/>
      <c r="B25" s="72"/>
      <c r="C25" s="73"/>
      <c r="D25" s="72"/>
      <c r="E25" s="74"/>
      <c r="F25" s="76"/>
      <c r="G25" s="75"/>
      <c r="H25" s="72"/>
    </row>
    <row r="26" customHeight="1" spans="1:8">
      <c r="A26" s="71"/>
      <c r="B26" s="72"/>
      <c r="C26" s="73"/>
      <c r="D26" s="72"/>
      <c r="E26" s="74"/>
      <c r="F26" s="76"/>
      <c r="G26" s="75"/>
      <c r="H26" s="72"/>
    </row>
    <row r="27" customHeight="1" spans="1:8">
      <c r="A27" s="71"/>
      <c r="B27" s="72"/>
      <c r="C27" s="73"/>
      <c r="D27" s="72"/>
      <c r="E27" s="74"/>
      <c r="F27" s="76"/>
      <c r="G27" s="75"/>
      <c r="H27" s="72"/>
    </row>
    <row r="28" customHeight="1" spans="1:8">
      <c r="A28" s="77" t="s">
        <v>1100</v>
      </c>
      <c r="B28" s="78"/>
      <c r="C28" s="73"/>
      <c r="D28" s="72"/>
      <c r="E28" s="74">
        <f>SUM(E7:E27)</f>
        <v>0</v>
      </c>
      <c r="F28" s="76">
        <f>SUM(F7:F27)</f>
        <v>0</v>
      </c>
      <c r="G28" s="75">
        <f>SUM(G7:G27)</f>
        <v>0</v>
      </c>
      <c r="H28" s="72"/>
    </row>
    <row r="29" customHeight="1" spans="1:6">
      <c r="A29" s="79" t="e">
        <f>#REF!&amp;#REF!</f>
        <v>#REF!</v>
      </c>
      <c r="F29" s="66" t="e">
        <f>"评估人员："&amp;#REF!</f>
        <v>#REF!</v>
      </c>
    </row>
    <row r="30" customHeight="1" spans="1:1">
      <c r="A30" s="79" t="e">
        <f>CONCATENATE(#REF!,#REF!,#REF!,#REF!,#REF!,#REF!,#REF!)</f>
        <v>#REF!</v>
      </c>
    </row>
  </sheetData>
  <mergeCells count="3">
    <mergeCell ref="A2:H2"/>
    <mergeCell ref="A3:H3"/>
    <mergeCell ref="A28:B28"/>
  </mergeCells>
  <hyperlinks>
    <hyperlink ref="A1" location="索引目录!I24" display="返回索引页"/>
    <hyperlink ref="B1" location="'6-非流动负债汇总 '!B10" display="返回"/>
  </hyperlinks>
  <printOptions horizontalCentered="1"/>
  <pageMargins left="0.748031496062992" right="0.748031496062992" top="0.905511811023622" bottom="0.826771653543307" header="1.22047244094488" footer="0.511811023622047"/>
  <pageSetup paperSize="9" scale="92" fitToHeight="0" orientation="landscape"/>
  <headerFooter alignWithMargins="0">
    <oddHeader>&amp;R&amp;"宋体,常规"&amp;10共&amp;"Times New Roman,常规"&amp;N&amp;"宋体,常规"页第&amp;"Times New Roman,常规"&amp;P&amp;"宋体,常规"页</oddHeader>
  </headerFooter>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C1" sqref="A$1:G$1048576"/>
    </sheetView>
  </sheetViews>
  <sheetFormatPr defaultColWidth="9" defaultRowHeight="15.75" customHeight="1" outlineLevelCol="6"/>
  <cols>
    <col min="1" max="1" width="7.5" style="21" customWidth="1"/>
    <col min="2" max="2" width="30.25" style="21" customWidth="1"/>
    <col min="3" max="3" width="16.625" style="21" customWidth="1"/>
    <col min="4" max="4" width="12.875" style="21" hidden="1" customWidth="1" outlineLevel="1"/>
    <col min="5" max="5" width="21.5" style="21" customWidth="1" collapsed="1"/>
    <col min="6" max="6" width="20.75" style="21" customWidth="1"/>
    <col min="7" max="7" width="24.125" style="21" customWidth="1"/>
    <col min="8" max="16384" width="9" style="21"/>
  </cols>
  <sheetData>
    <row r="1" spans="1:7">
      <c r="A1" s="58" t="s">
        <v>207</v>
      </c>
      <c r="B1" s="80" t="s">
        <v>479</v>
      </c>
      <c r="C1" s="57"/>
      <c r="D1" s="57"/>
      <c r="E1" s="57"/>
      <c r="F1" s="57"/>
      <c r="G1" s="57"/>
    </row>
    <row r="2" s="56" customFormat="1" ht="30" customHeight="1" spans="1:7">
      <c r="A2" s="61" t="s">
        <v>1149</v>
      </c>
      <c r="B2" s="81"/>
      <c r="C2" s="81"/>
      <c r="D2" s="81"/>
      <c r="E2" s="81"/>
      <c r="F2" s="81"/>
      <c r="G2" s="81"/>
    </row>
    <row r="3" ht="13.5" customHeight="1" spans="1:7">
      <c r="A3" s="63" t="e">
        <f>CONCATENATE(#REF!,#REF!,#REF!,#REF!,#REF!,#REF!,#REF!)</f>
        <v>#REF!</v>
      </c>
      <c r="B3" s="63"/>
      <c r="C3" s="63"/>
      <c r="D3" s="63"/>
      <c r="E3" s="63"/>
      <c r="F3" s="63"/>
      <c r="G3" s="63"/>
    </row>
    <row r="4" ht="13.5" customHeight="1" spans="1:7">
      <c r="A4" s="63"/>
      <c r="B4" s="63"/>
      <c r="C4" s="63"/>
      <c r="D4" s="63"/>
      <c r="E4" s="63"/>
      <c r="F4" s="63"/>
      <c r="G4" s="82" t="s">
        <v>1150</v>
      </c>
    </row>
    <row r="5" customHeight="1" spans="1:7">
      <c r="A5" s="66" t="e">
        <f>#REF!&amp;#REF!</f>
        <v>#REF!</v>
      </c>
      <c r="G5" s="67" t="s">
        <v>236</v>
      </c>
    </row>
    <row r="6" s="57" customFormat="1" customHeight="1" spans="1:7">
      <c r="A6" s="68" t="s">
        <v>312</v>
      </c>
      <c r="B6" s="68" t="s">
        <v>1151</v>
      </c>
      <c r="C6" s="68" t="s">
        <v>609</v>
      </c>
      <c r="D6" s="69" t="s">
        <v>483</v>
      </c>
      <c r="E6" s="70" t="s">
        <v>346</v>
      </c>
      <c r="F6" s="68" t="s">
        <v>484</v>
      </c>
      <c r="G6" s="68" t="s">
        <v>340</v>
      </c>
    </row>
    <row r="7" customHeight="1" spans="1:7">
      <c r="A7" s="71"/>
      <c r="B7" s="72"/>
      <c r="C7" s="73"/>
      <c r="D7" s="83"/>
      <c r="E7" s="84"/>
      <c r="F7" s="85"/>
      <c r="G7" s="72"/>
    </row>
    <row r="8" customHeight="1" spans="1:7">
      <c r="A8" s="71"/>
      <c r="B8" s="72"/>
      <c r="C8" s="73"/>
      <c r="D8" s="83"/>
      <c r="E8" s="84"/>
      <c r="F8" s="85"/>
      <c r="G8" s="72"/>
    </row>
    <row r="9" customHeight="1" spans="1:7">
      <c r="A9" s="71"/>
      <c r="B9" s="72"/>
      <c r="C9" s="73"/>
      <c r="D9" s="83"/>
      <c r="E9" s="84"/>
      <c r="F9" s="85"/>
      <c r="G9" s="72"/>
    </row>
    <row r="10" customHeight="1" spans="1:7">
      <c r="A10" s="71"/>
      <c r="B10" s="72"/>
      <c r="C10" s="73"/>
      <c r="D10" s="83"/>
      <c r="E10" s="84"/>
      <c r="F10" s="85"/>
      <c r="G10" s="72"/>
    </row>
    <row r="11" customHeight="1" spans="1:7">
      <c r="A11" s="71"/>
      <c r="B11" s="72"/>
      <c r="C11" s="73"/>
      <c r="D11" s="83"/>
      <c r="E11" s="84"/>
      <c r="F11" s="85"/>
      <c r="G11" s="72"/>
    </row>
    <row r="12" customHeight="1" spans="1:7">
      <c r="A12" s="71"/>
      <c r="B12" s="72"/>
      <c r="C12" s="73"/>
      <c r="D12" s="83"/>
      <c r="E12" s="84"/>
      <c r="F12" s="85"/>
      <c r="G12" s="72"/>
    </row>
    <row r="13" customHeight="1" spans="1:7">
      <c r="A13" s="71"/>
      <c r="B13" s="72"/>
      <c r="C13" s="73"/>
      <c r="D13" s="83"/>
      <c r="E13" s="84"/>
      <c r="F13" s="85"/>
      <c r="G13" s="72"/>
    </row>
    <row r="14" customHeight="1" spans="1:7">
      <c r="A14" s="71"/>
      <c r="B14" s="72"/>
      <c r="C14" s="73"/>
      <c r="D14" s="83"/>
      <c r="E14" s="84"/>
      <c r="F14" s="85"/>
      <c r="G14" s="72"/>
    </row>
    <row r="15" customHeight="1" spans="1:7">
      <c r="A15" s="71"/>
      <c r="B15" s="72"/>
      <c r="C15" s="73"/>
      <c r="D15" s="83"/>
      <c r="E15" s="84"/>
      <c r="F15" s="85"/>
      <c r="G15" s="72"/>
    </row>
    <row r="16" customHeight="1" spans="1:7">
      <c r="A16" s="71"/>
      <c r="B16" s="72"/>
      <c r="C16" s="73"/>
      <c r="D16" s="83"/>
      <c r="E16" s="84"/>
      <c r="F16" s="85"/>
      <c r="G16" s="72"/>
    </row>
    <row r="17" customHeight="1" spans="1:7">
      <c r="A17" s="71"/>
      <c r="B17" s="72"/>
      <c r="C17" s="73"/>
      <c r="D17" s="83"/>
      <c r="E17" s="84"/>
      <c r="F17" s="85"/>
      <c r="G17" s="72"/>
    </row>
    <row r="18" customHeight="1" spans="1:7">
      <c r="A18" s="71"/>
      <c r="B18" s="72"/>
      <c r="C18" s="73"/>
      <c r="D18" s="83"/>
      <c r="E18" s="84"/>
      <c r="F18" s="85"/>
      <c r="G18" s="72"/>
    </row>
    <row r="19" customHeight="1" spans="1:7">
      <c r="A19" s="71"/>
      <c r="B19" s="72"/>
      <c r="C19" s="73"/>
      <c r="D19" s="83"/>
      <c r="E19" s="84"/>
      <c r="F19" s="85"/>
      <c r="G19" s="72"/>
    </row>
    <row r="20" customHeight="1" spans="1:7">
      <c r="A20" s="71"/>
      <c r="B20" s="72"/>
      <c r="C20" s="73"/>
      <c r="D20" s="83"/>
      <c r="E20" s="84"/>
      <c r="F20" s="85"/>
      <c r="G20" s="72"/>
    </row>
    <row r="21" customHeight="1" spans="1:7">
      <c r="A21" s="71"/>
      <c r="B21" s="72"/>
      <c r="C21" s="73"/>
      <c r="D21" s="83"/>
      <c r="E21" s="84"/>
      <c r="F21" s="85"/>
      <c r="G21" s="72"/>
    </row>
    <row r="22" customHeight="1" spans="1:7">
      <c r="A22" s="71"/>
      <c r="B22" s="72"/>
      <c r="C22" s="73"/>
      <c r="D22" s="83"/>
      <c r="E22" s="84"/>
      <c r="F22" s="85"/>
      <c r="G22" s="72"/>
    </row>
    <row r="23" customHeight="1" spans="1:7">
      <c r="A23" s="71"/>
      <c r="B23" s="72"/>
      <c r="C23" s="73"/>
      <c r="D23" s="83"/>
      <c r="E23" s="84"/>
      <c r="F23" s="85"/>
      <c r="G23" s="72"/>
    </row>
    <row r="24" customHeight="1" spans="1:7">
      <c r="A24" s="71"/>
      <c r="B24" s="72"/>
      <c r="C24" s="73"/>
      <c r="D24" s="83"/>
      <c r="E24" s="84"/>
      <c r="F24" s="85"/>
      <c r="G24" s="72"/>
    </row>
    <row r="25" customHeight="1" spans="1:7">
      <c r="A25" s="71"/>
      <c r="B25" s="72"/>
      <c r="C25" s="73"/>
      <c r="D25" s="83"/>
      <c r="E25" s="84"/>
      <c r="F25" s="85"/>
      <c r="G25" s="72"/>
    </row>
    <row r="26" customHeight="1" spans="1:7">
      <c r="A26" s="71"/>
      <c r="B26" s="72"/>
      <c r="C26" s="73"/>
      <c r="D26" s="83"/>
      <c r="E26" s="84"/>
      <c r="F26" s="85"/>
      <c r="G26" s="72"/>
    </row>
    <row r="27" customHeight="1" spans="1:7">
      <c r="A27" s="71"/>
      <c r="B27" s="72"/>
      <c r="C27" s="73"/>
      <c r="D27" s="83"/>
      <c r="E27" s="84"/>
      <c r="F27" s="85"/>
      <c r="G27" s="72"/>
    </row>
    <row r="28" customHeight="1" spans="1:7">
      <c r="A28" s="77" t="s">
        <v>1100</v>
      </c>
      <c r="B28" s="78"/>
      <c r="C28" s="73"/>
      <c r="D28" s="83">
        <f>SUM(D7:D27)</f>
        <v>0</v>
      </c>
      <c r="E28" s="84">
        <f>SUM(E7:E27)</f>
        <v>0</v>
      </c>
      <c r="F28" s="85">
        <f>SUM(F7:F27)</f>
        <v>0</v>
      </c>
      <c r="G28" s="72"/>
    </row>
    <row r="29" customHeight="1" spans="1:5">
      <c r="A29" s="79" t="e">
        <f>#REF!&amp;#REF!</f>
        <v>#REF!</v>
      </c>
      <c r="E29" s="21" t="e">
        <f>"评估人员："&amp;#REF!</f>
        <v>#REF!</v>
      </c>
    </row>
    <row r="30" customHeight="1" spans="1:1">
      <c r="A30" s="79" t="e">
        <f>CONCATENATE(#REF!,#REF!,#REF!,#REF!,#REF!,#REF!,#REF!)</f>
        <v>#REF!</v>
      </c>
    </row>
  </sheetData>
  <mergeCells count="3">
    <mergeCell ref="A2:G2"/>
    <mergeCell ref="A3:G3"/>
    <mergeCell ref="A28:B28"/>
  </mergeCells>
  <hyperlinks>
    <hyperlink ref="A1" location="索引目录!I25" display="返回索引页"/>
    <hyperlink ref="B1" location="'6-非流动负债汇总 '!B11" display="返回"/>
  </hyperlinks>
  <printOptions horizontalCentered="1"/>
  <pageMargins left="0.748031496062992" right="0.748031496062992" top="0.905511811023622" bottom="0.826771653543307" header="1.22047244094488" footer="0.511811023622047"/>
  <pageSetup paperSize="9" scale="91" fitToHeight="0" orientation="landscape"/>
  <headerFooter alignWithMargins="0">
    <oddHeader>&amp;R&amp;"宋体,常规"&amp;10共&amp;"Times New Roman,常规"&amp;N&amp;"宋体,常规"页第&amp;"Times New Roman,常规"&amp;P&amp;"宋体,常规"页</oddHeader>
  </headerFooter>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workbookViewId="0">
      <selection activeCell="C1" sqref="A$1:H$1048576"/>
    </sheetView>
  </sheetViews>
  <sheetFormatPr defaultColWidth="9" defaultRowHeight="15.75" customHeight="1" outlineLevelCol="7"/>
  <cols>
    <col min="1" max="1" width="7.5" style="21" customWidth="1"/>
    <col min="2" max="2" width="23.75" style="21" customWidth="1"/>
    <col min="3" max="3" width="13.125" style="21" customWidth="1"/>
    <col min="4" max="4" width="20.25" style="21" customWidth="1"/>
    <col min="5" max="5" width="13.5" style="21" hidden="1" customWidth="1" outlineLevel="1"/>
    <col min="6" max="6" width="17.75" style="21" customWidth="1" collapsed="1"/>
    <col min="7" max="7" width="19.375" style="21" customWidth="1"/>
    <col min="8" max="8" width="19.875" style="21" customWidth="1"/>
    <col min="9" max="16384" width="9" style="21"/>
  </cols>
  <sheetData>
    <row r="1" spans="1:8">
      <c r="A1" s="58" t="s">
        <v>207</v>
      </c>
      <c r="B1" s="59" t="s">
        <v>479</v>
      </c>
      <c r="C1" s="60"/>
      <c r="D1" s="60"/>
      <c r="E1" s="60"/>
      <c r="F1" s="60"/>
      <c r="G1" s="60"/>
      <c r="H1" s="60"/>
    </row>
    <row r="2" s="56" customFormat="1" ht="30" customHeight="1" spans="1:8">
      <c r="A2" s="61" t="s">
        <v>1152</v>
      </c>
      <c r="B2" s="62"/>
      <c r="C2" s="62"/>
      <c r="D2" s="62"/>
      <c r="E2" s="62"/>
      <c r="F2" s="62"/>
      <c r="G2" s="62"/>
      <c r="H2" s="62"/>
    </row>
    <row r="3" ht="14.1" customHeight="1" spans="1:8">
      <c r="A3" s="63" t="e">
        <f>CONCATENATE(#REF!,#REF!,#REF!,#REF!,#REF!,#REF!,#REF!)</f>
        <v>#REF!</v>
      </c>
      <c r="B3" s="63"/>
      <c r="C3" s="63"/>
      <c r="D3" s="63"/>
      <c r="E3" s="63"/>
      <c r="F3" s="63"/>
      <c r="G3" s="63"/>
      <c r="H3" s="64"/>
    </row>
    <row r="4" ht="14.1" customHeight="1" spans="1:8">
      <c r="A4" s="63"/>
      <c r="B4" s="63"/>
      <c r="C4" s="63"/>
      <c r="D4" s="63"/>
      <c r="E4" s="63"/>
      <c r="F4" s="63"/>
      <c r="G4" s="63"/>
      <c r="H4" s="65" t="s">
        <v>1153</v>
      </c>
    </row>
    <row r="5" customHeight="1" spans="1:8">
      <c r="A5" s="66" t="e">
        <f>#REF!&amp;#REF!</f>
        <v>#REF!</v>
      </c>
      <c r="H5" s="67" t="s">
        <v>236</v>
      </c>
    </row>
    <row r="6" s="57" customFormat="1" customHeight="1" spans="1:8">
      <c r="A6" s="68" t="s">
        <v>312</v>
      </c>
      <c r="B6" s="68" t="s">
        <v>599</v>
      </c>
      <c r="C6" s="68" t="s">
        <v>609</v>
      </c>
      <c r="D6" s="68" t="s">
        <v>710</v>
      </c>
      <c r="E6" s="69" t="s">
        <v>483</v>
      </c>
      <c r="F6" s="70" t="s">
        <v>346</v>
      </c>
      <c r="G6" s="68" t="s">
        <v>484</v>
      </c>
      <c r="H6" s="68" t="s">
        <v>340</v>
      </c>
    </row>
    <row r="7" customHeight="1" spans="1:8">
      <c r="A7" s="71"/>
      <c r="B7" s="72"/>
      <c r="C7" s="73"/>
      <c r="D7" s="72"/>
      <c r="E7" s="74"/>
      <c r="F7" s="75"/>
      <c r="G7" s="75"/>
      <c r="H7" s="72"/>
    </row>
    <row r="8" customHeight="1" spans="1:8">
      <c r="A8" s="71"/>
      <c r="B8" s="72"/>
      <c r="C8" s="73"/>
      <c r="D8" s="72"/>
      <c r="E8" s="74"/>
      <c r="F8" s="75"/>
      <c r="G8" s="75"/>
      <c r="H8" s="72"/>
    </row>
    <row r="9" customHeight="1" spans="1:8">
      <c r="A9" s="71"/>
      <c r="B9" s="72"/>
      <c r="C9" s="73"/>
      <c r="D9" s="72"/>
      <c r="E9" s="74"/>
      <c r="F9" s="75"/>
      <c r="G9" s="75"/>
      <c r="H9" s="72"/>
    </row>
    <row r="10" customHeight="1" spans="1:8">
      <c r="A10" s="71"/>
      <c r="B10" s="72"/>
      <c r="C10" s="73"/>
      <c r="D10" s="72"/>
      <c r="E10" s="74"/>
      <c r="F10" s="76"/>
      <c r="G10" s="75"/>
      <c r="H10" s="72"/>
    </row>
    <row r="11" customHeight="1" spans="1:8">
      <c r="A11" s="71"/>
      <c r="B11" s="72"/>
      <c r="C11" s="73"/>
      <c r="D11" s="72"/>
      <c r="E11" s="74"/>
      <c r="F11" s="76"/>
      <c r="G11" s="75"/>
      <c r="H11" s="72"/>
    </row>
    <row r="12" customHeight="1" spans="1:8">
      <c r="A12" s="71"/>
      <c r="B12" s="72"/>
      <c r="C12" s="73"/>
      <c r="D12" s="72"/>
      <c r="E12" s="74"/>
      <c r="F12" s="76"/>
      <c r="G12" s="75"/>
      <c r="H12" s="72"/>
    </row>
    <row r="13" customHeight="1" spans="1:8">
      <c r="A13" s="71"/>
      <c r="B13" s="72"/>
      <c r="C13" s="73"/>
      <c r="D13" s="72"/>
      <c r="E13" s="74"/>
      <c r="F13" s="76"/>
      <c r="G13" s="75"/>
      <c r="H13" s="72"/>
    </row>
    <row r="14" customHeight="1" spans="1:8">
      <c r="A14" s="71"/>
      <c r="B14" s="72"/>
      <c r="C14" s="73"/>
      <c r="D14" s="72"/>
      <c r="E14" s="74"/>
      <c r="F14" s="76"/>
      <c r="G14" s="75"/>
      <c r="H14" s="72"/>
    </row>
    <row r="15" customHeight="1" spans="1:8">
      <c r="A15" s="71"/>
      <c r="B15" s="72"/>
      <c r="C15" s="73"/>
      <c r="D15" s="72"/>
      <c r="E15" s="74"/>
      <c r="F15" s="76"/>
      <c r="G15" s="75"/>
      <c r="H15" s="72"/>
    </row>
    <row r="16" customHeight="1" spans="1:8">
      <c r="A16" s="71"/>
      <c r="B16" s="72"/>
      <c r="C16" s="73"/>
      <c r="D16" s="72"/>
      <c r="E16" s="74"/>
      <c r="F16" s="76"/>
      <c r="G16" s="75"/>
      <c r="H16" s="72"/>
    </row>
    <row r="17" customHeight="1" spans="1:8">
      <c r="A17" s="71"/>
      <c r="B17" s="72"/>
      <c r="C17" s="73"/>
      <c r="D17" s="72"/>
      <c r="E17" s="74"/>
      <c r="F17" s="76"/>
      <c r="G17" s="75"/>
      <c r="H17" s="72"/>
    </row>
    <row r="18" customHeight="1" spans="1:8">
      <c r="A18" s="71"/>
      <c r="B18" s="72"/>
      <c r="C18" s="73"/>
      <c r="D18" s="72"/>
      <c r="E18" s="74"/>
      <c r="F18" s="76"/>
      <c r="G18" s="75"/>
      <c r="H18" s="72"/>
    </row>
    <row r="19" customHeight="1" spans="1:8">
      <c r="A19" s="71"/>
      <c r="B19" s="72"/>
      <c r="C19" s="73"/>
      <c r="D19" s="72"/>
      <c r="E19" s="74"/>
      <c r="F19" s="76"/>
      <c r="G19" s="75"/>
      <c r="H19" s="72"/>
    </row>
    <row r="20" customHeight="1" spans="1:8">
      <c r="A20" s="71"/>
      <c r="B20" s="72"/>
      <c r="C20" s="73"/>
      <c r="D20" s="72"/>
      <c r="E20" s="74"/>
      <c r="F20" s="76"/>
      <c r="G20" s="75"/>
      <c r="H20" s="72"/>
    </row>
    <row r="21" customHeight="1" spans="1:8">
      <c r="A21" s="71"/>
      <c r="B21" s="72"/>
      <c r="C21" s="73"/>
      <c r="D21" s="72"/>
      <c r="E21" s="74"/>
      <c r="F21" s="76"/>
      <c r="G21" s="75"/>
      <c r="H21" s="72"/>
    </row>
    <row r="22" customHeight="1" spans="1:8">
      <c r="A22" s="71"/>
      <c r="B22" s="72"/>
      <c r="C22" s="73"/>
      <c r="D22" s="72"/>
      <c r="E22" s="74"/>
      <c r="F22" s="76"/>
      <c r="G22" s="75"/>
      <c r="H22" s="72"/>
    </row>
    <row r="23" customHeight="1" spans="1:8">
      <c r="A23" s="71"/>
      <c r="B23" s="72"/>
      <c r="C23" s="73"/>
      <c r="D23" s="72"/>
      <c r="E23" s="74"/>
      <c r="F23" s="76"/>
      <c r="G23" s="75"/>
      <c r="H23" s="72"/>
    </row>
    <row r="24" customHeight="1" spans="1:8">
      <c r="A24" s="71"/>
      <c r="B24" s="72"/>
      <c r="C24" s="73"/>
      <c r="D24" s="72"/>
      <c r="E24" s="74"/>
      <c r="F24" s="76"/>
      <c r="G24" s="75"/>
      <c r="H24" s="72"/>
    </row>
    <row r="25" customHeight="1" spans="1:8">
      <c r="A25" s="71"/>
      <c r="B25" s="72"/>
      <c r="C25" s="73"/>
      <c r="D25" s="72"/>
      <c r="E25" s="74"/>
      <c r="F25" s="76"/>
      <c r="G25" s="75"/>
      <c r="H25" s="72"/>
    </row>
    <row r="26" customHeight="1" spans="1:8">
      <c r="A26" s="71"/>
      <c r="B26" s="72"/>
      <c r="C26" s="73"/>
      <c r="D26" s="72"/>
      <c r="E26" s="74"/>
      <c r="F26" s="76"/>
      <c r="G26" s="75"/>
      <c r="H26" s="72"/>
    </row>
    <row r="27" customHeight="1" spans="1:8">
      <c r="A27" s="71"/>
      <c r="B27" s="72"/>
      <c r="C27" s="73"/>
      <c r="D27" s="72"/>
      <c r="E27" s="74"/>
      <c r="F27" s="76"/>
      <c r="G27" s="75"/>
      <c r="H27" s="72"/>
    </row>
    <row r="28" customHeight="1" spans="1:8">
      <c r="A28" s="77" t="s">
        <v>1100</v>
      </c>
      <c r="B28" s="78"/>
      <c r="C28" s="73"/>
      <c r="D28" s="72"/>
      <c r="E28" s="74">
        <f>SUM(E7:E27)</f>
        <v>0</v>
      </c>
      <c r="F28" s="76">
        <f>SUM(F7:F27)</f>
        <v>0</v>
      </c>
      <c r="G28" s="75">
        <f>SUM(G7:G27)</f>
        <v>0</v>
      </c>
      <c r="H28" s="72"/>
    </row>
    <row r="29" customHeight="1" spans="1:6">
      <c r="A29" s="79" t="e">
        <f>#REF!&amp;#REF!</f>
        <v>#REF!</v>
      </c>
      <c r="F29" s="66" t="e">
        <f>"评估人员："&amp;#REF!</f>
        <v>#REF!</v>
      </c>
    </row>
    <row r="30" customHeight="1" spans="1:1">
      <c r="A30" s="79" t="e">
        <f>CONCATENATE(#REF!,#REF!,#REF!,#REF!,#REF!,#REF!,#REF!)</f>
        <v>#REF!</v>
      </c>
    </row>
  </sheetData>
  <mergeCells count="3">
    <mergeCell ref="A2:H2"/>
    <mergeCell ref="A3:H3"/>
    <mergeCell ref="A28:B28"/>
  </mergeCells>
  <hyperlinks>
    <hyperlink ref="A1" location="索引目录!I26" display="返回索引页"/>
    <hyperlink ref="B1" location="'6-非流动负债汇总 '!B12" display="返回"/>
  </hyperlinks>
  <printOptions horizontalCentered="1"/>
  <pageMargins left="0.748031496062992" right="0.748031496062992" top="0.905511811023622" bottom="0.826771653543307" header="1.22047244094488" footer="0.511811023622047"/>
  <pageSetup paperSize="9" scale="90" fitToHeight="0" orientation="landscape"/>
  <headerFooter alignWithMargins="0">
    <oddHeader>&amp;R&amp;"宋体,常规"&amp;10共&amp;"Times New Roman,常规"&amp;N&amp;"宋体,常规"页第&amp;"Times New Roman,常规"&amp;P&amp;"宋体,常规"页</oddHeader>
  </headerFooter>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K38"/>
  <sheetViews>
    <sheetView topLeftCell="A10" workbookViewId="0">
      <selection activeCell="H24" sqref="H24"/>
    </sheetView>
  </sheetViews>
  <sheetFormatPr defaultColWidth="9" defaultRowHeight="15.75"/>
  <cols>
    <col min="3" max="3" width="15.5" style="11" customWidth="1"/>
    <col min="5" max="5" width="11" customWidth="1"/>
    <col min="6" max="6" width="11.25" customWidth="1"/>
    <col min="7" max="8" width="11.5" customWidth="1"/>
    <col min="11" max="11" width="11.125" customWidth="1"/>
  </cols>
  <sheetData>
    <row r="1" spans="1:8">
      <c r="A1" s="12" t="s">
        <v>312</v>
      </c>
      <c r="B1" s="12" t="s">
        <v>1154</v>
      </c>
      <c r="C1" s="12" t="s">
        <v>1155</v>
      </c>
      <c r="D1" s="12"/>
      <c r="E1" s="13">
        <v>2006</v>
      </c>
      <c r="F1" s="13">
        <v>2007</v>
      </c>
      <c r="G1" s="13">
        <v>2008</v>
      </c>
      <c r="H1" s="13" t="s">
        <v>1156</v>
      </c>
    </row>
    <row r="2" spans="1:8">
      <c r="A2" s="14">
        <v>1</v>
      </c>
      <c r="B2" s="14" t="s">
        <v>1157</v>
      </c>
      <c r="C2" s="14" t="s">
        <v>1158</v>
      </c>
      <c r="D2" s="14"/>
      <c r="E2" s="15">
        <v>38574.27</v>
      </c>
      <c r="F2" s="15">
        <v>46979.82</v>
      </c>
      <c r="G2" s="15">
        <v>50593.2</v>
      </c>
      <c r="H2" s="16">
        <f t="shared" ref="H2:H10" si="0">AVERAGE(E2:G2)</f>
        <v>45382.43</v>
      </c>
    </row>
    <row r="3" spans="1:8">
      <c r="A3" s="14">
        <v>2</v>
      </c>
      <c r="B3" s="14" t="s">
        <v>396</v>
      </c>
      <c r="C3" s="14" t="s">
        <v>1158</v>
      </c>
      <c r="D3" s="14"/>
      <c r="E3" s="14">
        <v>860.71</v>
      </c>
      <c r="F3" s="14">
        <v>1001.75</v>
      </c>
      <c r="G3" s="14">
        <v>1073.05</v>
      </c>
      <c r="H3" s="16">
        <f t="shared" si="0"/>
        <v>978.5033</v>
      </c>
    </row>
    <row r="4" spans="1:8">
      <c r="A4" s="14">
        <v>3</v>
      </c>
      <c r="B4" s="14" t="s">
        <v>1159</v>
      </c>
      <c r="C4" s="14" t="s">
        <v>1160</v>
      </c>
      <c r="D4" s="14"/>
      <c r="E4" s="16">
        <f>E3/E2</f>
        <v>0.0223</v>
      </c>
      <c r="F4" s="16">
        <f>F3/F2</f>
        <v>0.0213</v>
      </c>
      <c r="G4" s="16">
        <f>G3/G2</f>
        <v>0.0212</v>
      </c>
      <c r="H4" s="16">
        <f t="shared" si="0"/>
        <v>0.0216</v>
      </c>
    </row>
    <row r="5" spans="1:8">
      <c r="A5" s="14">
        <v>4</v>
      </c>
      <c r="B5" s="14" t="s">
        <v>1161</v>
      </c>
      <c r="C5" s="14" t="s">
        <v>1158</v>
      </c>
      <c r="D5" s="14"/>
      <c r="E5" s="14">
        <v>202.71</v>
      </c>
      <c r="F5" s="14">
        <v>198.32</v>
      </c>
      <c r="G5" s="14">
        <v>112.95</v>
      </c>
      <c r="H5" s="16">
        <f t="shared" si="0"/>
        <v>171.3267</v>
      </c>
    </row>
    <row r="6" spans="1:8">
      <c r="A6" s="14">
        <v>5</v>
      </c>
      <c r="B6" s="14" t="s">
        <v>1162</v>
      </c>
      <c r="C6" s="14" t="s">
        <v>1163</v>
      </c>
      <c r="D6" s="14"/>
      <c r="E6" s="16">
        <f>E5/E2</f>
        <v>0.0053</v>
      </c>
      <c r="F6" s="16">
        <f>F5/F2</f>
        <v>0.0042</v>
      </c>
      <c r="G6" s="16">
        <f>G5/G2</f>
        <v>0.0022</v>
      </c>
      <c r="H6" s="16">
        <f t="shared" si="0"/>
        <v>0.0039</v>
      </c>
    </row>
    <row r="7" spans="1:8">
      <c r="A7" s="14">
        <v>6</v>
      </c>
      <c r="B7" s="14" t="s">
        <v>1164</v>
      </c>
      <c r="C7" s="14" t="s">
        <v>1158</v>
      </c>
      <c r="D7" s="14"/>
      <c r="E7" s="14">
        <v>145.42</v>
      </c>
      <c r="F7" s="14">
        <v>210.87</v>
      </c>
      <c r="G7" s="14">
        <v>7.11</v>
      </c>
      <c r="H7" s="16">
        <f t="shared" si="0"/>
        <v>121.1333</v>
      </c>
    </row>
    <row r="8" spans="1:8">
      <c r="A8" s="14">
        <v>7</v>
      </c>
      <c r="B8" s="14" t="s">
        <v>1165</v>
      </c>
      <c r="C8" s="14" t="s">
        <v>1166</v>
      </c>
      <c r="D8" s="14"/>
      <c r="E8" s="16">
        <f>E7/E2</f>
        <v>0.0038</v>
      </c>
      <c r="F8" s="16">
        <f>F7/F2</f>
        <v>0.0045</v>
      </c>
      <c r="G8" s="16">
        <f>G7/G2</f>
        <v>0.0001</v>
      </c>
      <c r="H8" s="16">
        <f t="shared" si="0"/>
        <v>0.0028</v>
      </c>
    </row>
    <row r="9" spans="1:8">
      <c r="A9" s="14">
        <v>8</v>
      </c>
      <c r="B9" s="14" t="s">
        <v>1167</v>
      </c>
      <c r="C9" s="14" t="s">
        <v>1158</v>
      </c>
      <c r="D9" s="14"/>
      <c r="E9" s="14">
        <v>360.2</v>
      </c>
      <c r="F9" s="14">
        <v>317.23</v>
      </c>
      <c r="G9" s="14">
        <v>-2312.99</v>
      </c>
      <c r="H9" s="16">
        <f t="shared" si="0"/>
        <v>-545.1867</v>
      </c>
    </row>
    <row r="10" spans="1:8">
      <c r="A10" s="14">
        <v>9</v>
      </c>
      <c r="B10" s="14" t="s">
        <v>1168</v>
      </c>
      <c r="C10" s="14" t="s">
        <v>1169</v>
      </c>
      <c r="D10" s="14"/>
      <c r="E10" s="16">
        <f>E9/E2/2</f>
        <v>0.0047</v>
      </c>
      <c r="F10" s="16">
        <f>F9/F2/2</f>
        <v>0.0034</v>
      </c>
      <c r="G10" s="16">
        <f>G9/G2/2</f>
        <v>-0.0229</v>
      </c>
      <c r="H10" s="16">
        <f t="shared" si="0"/>
        <v>-0.0049</v>
      </c>
    </row>
    <row r="11" spans="1:8">
      <c r="A11" s="14">
        <v>10</v>
      </c>
      <c r="B11" s="14" t="s">
        <v>1170</v>
      </c>
      <c r="C11" s="14"/>
      <c r="D11" s="14"/>
      <c r="E11" s="17">
        <f>1-E4-E6-E8-E10</f>
        <v>0.9639</v>
      </c>
      <c r="F11" s="17">
        <f>1-F4-F6-F8-F10</f>
        <v>0.9666</v>
      </c>
      <c r="G11" s="17">
        <f>1-G4-G6-G8-G10</f>
        <v>0.9994</v>
      </c>
      <c r="H11" s="17">
        <f>1-H4-H6-H8-H10</f>
        <v>0.9766</v>
      </c>
    </row>
    <row r="14" spans="1:11">
      <c r="A14" s="18"/>
      <c r="B14" s="18"/>
      <c r="C14" s="19"/>
      <c r="D14" s="18"/>
      <c r="E14" s="18"/>
      <c r="F14" s="18"/>
      <c r="G14" s="18"/>
      <c r="H14" s="18"/>
      <c r="I14" s="18"/>
      <c r="J14" s="18"/>
      <c r="K14" s="18"/>
    </row>
    <row r="15" ht="16.5" spans="1:11">
      <c r="A15" s="18"/>
      <c r="B15" s="18"/>
      <c r="C15" s="19"/>
      <c r="D15" s="20" t="s">
        <v>1171</v>
      </c>
      <c r="E15" s="21"/>
      <c r="F15" s="21"/>
      <c r="G15" s="22"/>
      <c r="H15" s="21"/>
      <c r="I15" s="18"/>
      <c r="J15" s="18"/>
      <c r="K15" s="18"/>
    </row>
    <row r="16" spans="1:11">
      <c r="A16" s="18">
        <v>2006</v>
      </c>
      <c r="B16" s="18">
        <v>2007</v>
      </c>
      <c r="C16" s="19">
        <v>2008</v>
      </c>
      <c r="D16" s="23" t="s">
        <v>312</v>
      </c>
      <c r="E16" s="23" t="s">
        <v>1154</v>
      </c>
      <c r="F16" s="24" t="s">
        <v>1155</v>
      </c>
      <c r="G16" s="25"/>
      <c r="H16" s="23" t="s">
        <v>1172</v>
      </c>
      <c r="I16" s="50" t="s">
        <v>1155</v>
      </c>
      <c r="J16" s="51"/>
      <c r="K16" s="52" t="s">
        <v>1172</v>
      </c>
    </row>
    <row r="17" spans="1:11">
      <c r="A17" s="26">
        <v>33113.13</v>
      </c>
      <c r="B17" s="26">
        <v>41141.11</v>
      </c>
      <c r="C17" s="27">
        <v>47946.57</v>
      </c>
      <c r="D17" s="28">
        <v>1</v>
      </c>
      <c r="E17" s="29" t="s">
        <v>1173</v>
      </c>
      <c r="F17" s="30" t="s">
        <v>1174</v>
      </c>
      <c r="G17" s="31"/>
      <c r="H17" s="26">
        <v>487134876.89</v>
      </c>
      <c r="I17" s="53" t="s">
        <v>1175</v>
      </c>
      <c r="J17" s="54"/>
      <c r="K17" s="55">
        <v>285105299.78</v>
      </c>
    </row>
    <row r="18" spans="1:11">
      <c r="A18" s="26">
        <v>3946.4</v>
      </c>
      <c r="B18" s="26">
        <v>3550.54</v>
      </c>
      <c r="C18" s="27">
        <v>3088.93</v>
      </c>
      <c r="D18" s="28">
        <v>2</v>
      </c>
      <c r="E18" s="29" t="s">
        <v>397</v>
      </c>
      <c r="F18" s="30" t="s">
        <v>1174</v>
      </c>
      <c r="G18" s="31"/>
      <c r="H18" s="26">
        <v>30889341.47</v>
      </c>
      <c r="I18" s="53" t="s">
        <v>1175</v>
      </c>
      <c r="J18" s="54"/>
      <c r="K18" s="55">
        <v>17876095.29</v>
      </c>
    </row>
    <row r="19" spans="1:11">
      <c r="A19" s="26">
        <v>162.53</v>
      </c>
      <c r="B19" s="26">
        <v>531.96</v>
      </c>
      <c r="C19" s="27">
        <v>427.89</v>
      </c>
      <c r="D19" s="28">
        <v>3</v>
      </c>
      <c r="E19" s="29" t="s">
        <v>398</v>
      </c>
      <c r="F19" s="30" t="s">
        <v>1174</v>
      </c>
      <c r="G19" s="31"/>
      <c r="H19" s="26">
        <v>4278939.35</v>
      </c>
      <c r="I19" s="53" t="s">
        <v>1175</v>
      </c>
      <c r="J19" s="54"/>
      <c r="K19" s="55">
        <v>1198646.62</v>
      </c>
    </row>
    <row r="20" spans="1:11">
      <c r="A20" s="26">
        <v>360.2</v>
      </c>
      <c r="B20" s="26">
        <v>317.23</v>
      </c>
      <c r="C20" s="27">
        <v>-2312.99</v>
      </c>
      <c r="D20" s="28">
        <v>4</v>
      </c>
      <c r="E20" s="29" t="s">
        <v>1167</v>
      </c>
      <c r="F20" s="30" t="s">
        <v>1174</v>
      </c>
      <c r="G20" s="31"/>
      <c r="H20" s="26">
        <v>-23129945.71</v>
      </c>
      <c r="I20" s="53" t="s">
        <v>1175</v>
      </c>
      <c r="J20" s="54"/>
      <c r="K20" s="55">
        <v>4040781.12</v>
      </c>
    </row>
    <row r="21" spans="1:11">
      <c r="A21" s="32">
        <f>(A20+A19+A18)*50%/A17</f>
        <v>0.0675</v>
      </c>
      <c r="B21" s="32">
        <f>(B20+B19+B18)*50%/B17</f>
        <v>0.0535</v>
      </c>
      <c r="C21" s="33">
        <f>(C20+C19+C18)*50%/C17</f>
        <v>0.01</v>
      </c>
      <c r="D21" s="28">
        <v>5</v>
      </c>
      <c r="E21" s="34" t="s">
        <v>1176</v>
      </c>
      <c r="F21" s="35"/>
      <c r="G21" s="33"/>
      <c r="H21" s="32">
        <f>(H20+H19+H18)*50%/H17</f>
        <v>0.0124</v>
      </c>
      <c r="I21" s="32"/>
      <c r="J21" s="32"/>
      <c r="K21" s="32">
        <f>(K20+K19+K18)*50%/K17</f>
        <v>0.0405</v>
      </c>
    </row>
    <row r="22" spans="1:11">
      <c r="A22" s="18"/>
      <c r="B22" s="18"/>
      <c r="C22" s="33">
        <f>SUM(A21:C21)/3</f>
        <v>0.04</v>
      </c>
      <c r="D22" s="21"/>
      <c r="E22" s="21"/>
      <c r="F22" s="21"/>
      <c r="G22" s="22"/>
      <c r="H22" s="21"/>
      <c r="I22" s="18"/>
      <c r="J22" s="18"/>
      <c r="K22" s="18"/>
    </row>
    <row r="23" spans="1:11">
      <c r="A23" s="18"/>
      <c r="B23" s="18"/>
      <c r="C23" s="19"/>
      <c r="D23" s="18"/>
      <c r="E23" s="18"/>
      <c r="F23" s="18"/>
      <c r="G23" s="18"/>
      <c r="H23" s="18"/>
      <c r="I23" s="18"/>
      <c r="J23" s="18"/>
      <c r="K23" s="18"/>
    </row>
    <row r="24" ht="16.5" spans="2:7">
      <c r="B24" s="18"/>
      <c r="C24" s="19"/>
      <c r="D24" s="18"/>
      <c r="E24" s="18"/>
      <c r="F24" s="18"/>
      <c r="G24" s="18"/>
    </row>
    <row r="25" ht="16.5" spans="2:7">
      <c r="B25" s="18"/>
      <c r="C25" s="36" t="s">
        <v>1172</v>
      </c>
      <c r="D25" s="37" t="s">
        <v>1155</v>
      </c>
      <c r="E25" s="38"/>
      <c r="F25" s="38" t="s">
        <v>1172</v>
      </c>
      <c r="G25" s="18"/>
    </row>
    <row r="26" ht="16.5" spans="2:7">
      <c r="B26" s="18"/>
      <c r="C26" s="39">
        <v>510507120.62</v>
      </c>
      <c r="D26" s="40" t="s">
        <v>1175</v>
      </c>
      <c r="E26" s="41"/>
      <c r="F26" s="42">
        <v>315168012.98</v>
      </c>
      <c r="G26" s="18"/>
    </row>
    <row r="27" ht="16.5" spans="2:7">
      <c r="B27" s="18"/>
      <c r="C27" s="39">
        <v>10730476.51</v>
      </c>
      <c r="D27" s="40" t="s">
        <v>1175</v>
      </c>
      <c r="E27" s="41"/>
      <c r="F27" s="42">
        <v>3692273.77</v>
      </c>
      <c r="G27" s="18"/>
    </row>
    <row r="28" ht="16.5" spans="2:7">
      <c r="B28" s="18"/>
      <c r="C28" s="43">
        <f>C27/C26</f>
        <v>0.02</v>
      </c>
      <c r="D28" s="40" t="s">
        <v>1160</v>
      </c>
      <c r="E28" s="41"/>
      <c r="F28" s="44">
        <f>F27/F26</f>
        <v>0.0117</v>
      </c>
      <c r="G28" s="18"/>
    </row>
    <row r="29" ht="16.5" spans="2:7">
      <c r="B29" s="18"/>
      <c r="C29" s="39" t="s">
        <v>1177</v>
      </c>
      <c r="D29" s="40" t="s">
        <v>1175</v>
      </c>
      <c r="E29" s="41"/>
      <c r="F29" s="42">
        <v>1184769.23</v>
      </c>
      <c r="G29" s="18"/>
    </row>
    <row r="30" ht="16.5" spans="2:7">
      <c r="B30" s="18"/>
      <c r="C30" s="43">
        <f>C29/C26</f>
        <v>0</v>
      </c>
      <c r="D30" s="40" t="s">
        <v>1163</v>
      </c>
      <c r="E30" s="41"/>
      <c r="F30" s="44">
        <f>F29/F26</f>
        <v>0.0038</v>
      </c>
      <c r="G30" s="18"/>
    </row>
    <row r="31" ht="16.5" spans="2:7">
      <c r="B31" s="18"/>
      <c r="C31" s="43" t="s">
        <v>1178</v>
      </c>
      <c r="D31" s="40" t="s">
        <v>1179</v>
      </c>
      <c r="E31" s="41"/>
      <c r="F31" s="42">
        <f>5387708.16549496*0.25</f>
        <v>1346927.04</v>
      </c>
      <c r="G31" s="18"/>
    </row>
    <row r="32" ht="16.5" spans="2:7">
      <c r="B32" s="18"/>
      <c r="C32" s="43">
        <f>C31/C26</f>
        <v>0</v>
      </c>
      <c r="D32" s="40" t="s">
        <v>1166</v>
      </c>
      <c r="E32" s="41"/>
      <c r="F32" s="44">
        <f>F31/F26</f>
        <v>0.0043</v>
      </c>
      <c r="G32" s="18"/>
    </row>
    <row r="33" ht="16.5" spans="2:7">
      <c r="B33" s="18"/>
      <c r="C33" s="43" t="s">
        <v>1180</v>
      </c>
      <c r="D33" s="40" t="s">
        <v>1175</v>
      </c>
      <c r="E33" s="41"/>
      <c r="F33" s="42">
        <f>5387708.16549496-F31</f>
        <v>4040781.13</v>
      </c>
      <c r="G33" s="18"/>
    </row>
    <row r="34" ht="16.5" spans="2:7">
      <c r="B34" s="18"/>
      <c r="C34" s="43"/>
      <c r="D34" s="40" t="s">
        <v>1169</v>
      </c>
      <c r="E34" s="45"/>
      <c r="F34" s="44">
        <f>F33/F26*50%</f>
        <v>0.0064</v>
      </c>
      <c r="G34" s="18"/>
    </row>
    <row r="35" ht="16.5" spans="2:7">
      <c r="B35" s="18"/>
      <c r="C35" s="46">
        <f>1-C28-C30-C32-C34</f>
        <v>0.98</v>
      </c>
      <c r="D35" s="47"/>
      <c r="E35" s="47"/>
      <c r="F35" s="48">
        <f>1-F28-F30-F32-F34</f>
        <v>0.9738</v>
      </c>
      <c r="G35" s="18"/>
    </row>
    <row r="36" ht="16.5" spans="2:7">
      <c r="B36" s="18"/>
      <c r="C36" s="49">
        <f>1-C35</f>
        <v>0.02</v>
      </c>
      <c r="D36" s="18"/>
      <c r="E36" s="18"/>
      <c r="F36" s="48">
        <f>1-F35</f>
        <v>0.0262</v>
      </c>
      <c r="G36" s="18"/>
    </row>
    <row r="37" spans="2:7">
      <c r="B37" s="18"/>
      <c r="C37" s="19"/>
      <c r="D37" s="18"/>
      <c r="E37" s="18"/>
      <c r="F37" s="18"/>
      <c r="G37" s="18"/>
    </row>
    <row r="38" spans="2:7">
      <c r="B38" s="18"/>
      <c r="C38" s="19"/>
      <c r="D38" s="18"/>
      <c r="E38" s="18"/>
      <c r="F38" s="18"/>
      <c r="G38" s="18"/>
    </row>
  </sheetData>
  <mergeCells count="21">
    <mergeCell ref="C1:D1"/>
    <mergeCell ref="F16:G16"/>
    <mergeCell ref="I16:J16"/>
    <mergeCell ref="F17:G17"/>
    <mergeCell ref="I17:J17"/>
    <mergeCell ref="F18:G18"/>
    <mergeCell ref="I18:J18"/>
    <mergeCell ref="F19:G19"/>
    <mergeCell ref="I19:J19"/>
    <mergeCell ref="F20:G20"/>
    <mergeCell ref="I20:J20"/>
    <mergeCell ref="D25:E25"/>
    <mergeCell ref="D26:E26"/>
    <mergeCell ref="D27:E27"/>
    <mergeCell ref="D28:E28"/>
    <mergeCell ref="D29:E29"/>
    <mergeCell ref="D30:E30"/>
    <mergeCell ref="D31:E31"/>
    <mergeCell ref="D32:E32"/>
    <mergeCell ref="D33:E33"/>
    <mergeCell ref="D34:E34"/>
  </mergeCells>
  <pageMargins left="0.75" right="0.75" top="1" bottom="1" header="0.5" footer="0.5"/>
  <headerFooter alignWithMargins="0"/>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showFormulas="1" workbookViewId="0">
      <selection activeCell="C1" sqref="C1"/>
    </sheetView>
  </sheetViews>
  <sheetFormatPr defaultColWidth="8.25" defaultRowHeight="12.75" outlineLevelCol="2"/>
  <cols>
    <col min="1" max="1" width="26.875" style="1" customWidth="1"/>
    <col min="2" max="2" width="1.25" style="1" customWidth="1"/>
    <col min="3" max="3" width="28.875" style="1" customWidth="1"/>
    <col min="4" max="16384" width="8.25" style="1"/>
  </cols>
  <sheetData>
    <row r="1" ht="15.75" spans="1:1">
      <c r="A1" t="s">
        <v>415</v>
      </c>
    </row>
    <row r="2" ht="13.5" spans="1:1">
      <c r="A2" s="2" t="s">
        <v>1181</v>
      </c>
    </row>
    <row r="3" ht="13.5" spans="1:3">
      <c r="A3" s="3" t="s">
        <v>1182</v>
      </c>
      <c r="C3" s="4" t="s">
        <v>1183</v>
      </c>
    </row>
    <row r="4" spans="1:1">
      <c r="A4" s="3">
        <v>3</v>
      </c>
    </row>
    <row r="6" ht="13.5"/>
    <row r="7" spans="1:1">
      <c r="A7" s="5" t="s">
        <v>1184</v>
      </c>
    </row>
    <row r="8" spans="1:1">
      <c r="A8" s="6" t="s">
        <v>1185</v>
      </c>
    </row>
    <row r="9" spans="1:1">
      <c r="A9" s="7" t="s">
        <v>1186</v>
      </c>
    </row>
    <row r="10" spans="1:1">
      <c r="A10" s="6" t="s">
        <v>1187</v>
      </c>
    </row>
    <row r="11" ht="13.5" spans="1:1">
      <c r="A11" s="8" t="s">
        <v>1188</v>
      </c>
    </row>
    <row r="13" ht="13.5"/>
    <row r="14" ht="13.5" spans="1:1">
      <c r="A14" s="4" t="s">
        <v>1189</v>
      </c>
    </row>
    <row r="16" ht="13.5"/>
    <row r="17" ht="13.5" spans="3:3">
      <c r="C17" s="4" t="s">
        <v>1190</v>
      </c>
    </row>
    <row r="20" spans="1:1">
      <c r="A20" s="9" t="s">
        <v>1191</v>
      </c>
    </row>
    <row r="26" ht="13.5" spans="3:3">
      <c r="C26" s="10" t="s">
        <v>1192</v>
      </c>
    </row>
  </sheetData>
  <sheetProtection password="8863" sheet="1" objects="1"/>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conqueror</Company>
  <Application>Microsoft Excel</Application>
  <HeadingPairs>
    <vt:vector size="2" baseType="variant">
      <vt:variant>
        <vt:lpstr>工作表</vt:lpstr>
      </vt:variant>
      <vt:variant>
        <vt:i4>96</vt:i4>
      </vt:variant>
    </vt:vector>
  </HeadingPairs>
  <TitlesOfParts>
    <vt:vector size="96" baseType="lpstr">
      <vt:lpstr>CDKOHS</vt:lpstr>
      <vt:lpstr>会计科目表</vt:lpstr>
      <vt:lpstr>索引目录</vt:lpstr>
      <vt:lpstr>填表说明</vt:lpstr>
      <vt:lpstr>基本情况</vt:lpstr>
      <vt:lpstr>担保抵押调查表</vt:lpstr>
      <vt:lpstr>重大未决诉讼</vt:lpstr>
      <vt:lpstr>租赁事项</vt:lpstr>
      <vt:lpstr>资产负债表</vt:lpstr>
      <vt:lpstr>审定数</vt:lpstr>
      <vt:lpstr>利润表</vt:lpstr>
      <vt:lpstr>现金流量表</vt:lpstr>
      <vt:lpstr>2-分类汇总</vt:lpstr>
      <vt:lpstr>3-流动汇总</vt:lpstr>
      <vt:lpstr>3-1货币汇总表</vt:lpstr>
      <vt:lpstr>3-1-1现金</vt:lpstr>
      <vt:lpstr>3-1-2银行存款</vt:lpstr>
      <vt:lpstr>3-1-3其他货币资金</vt:lpstr>
      <vt:lpstr>3-2交易性金融资产汇总</vt:lpstr>
      <vt:lpstr>3-2-1交易性-股票</vt:lpstr>
      <vt:lpstr>3-2-2交易性-债券</vt:lpstr>
      <vt:lpstr>3-2-3交易性-基金</vt:lpstr>
      <vt:lpstr>3-3应收票据</vt:lpstr>
      <vt:lpstr>3-4应收账款</vt:lpstr>
      <vt:lpstr>3-5预付账款</vt:lpstr>
      <vt:lpstr>3-6应收利息</vt:lpstr>
      <vt:lpstr>3-7应收股利</vt:lpstr>
      <vt:lpstr>3-8其他应收款</vt:lpstr>
      <vt:lpstr>3-9存货汇总</vt:lpstr>
      <vt:lpstr>3-9-1材料采购（在途物资）</vt:lpstr>
      <vt:lpstr>3-9-2原材料</vt:lpstr>
      <vt:lpstr>3-9-3在库周转材料</vt:lpstr>
      <vt:lpstr>3-9-4委托加工物资</vt:lpstr>
      <vt:lpstr>3-9-5产成品（库存商品）</vt:lpstr>
      <vt:lpstr>3-9-6在产品（自制半成品）</vt:lpstr>
      <vt:lpstr>3-9-7发出商品</vt:lpstr>
      <vt:lpstr>3-9-8在用周转材料</vt:lpstr>
      <vt:lpstr>3-10一年到期非流动资产</vt:lpstr>
      <vt:lpstr>3-11其他流动资产</vt:lpstr>
      <vt:lpstr>4-非流动资产汇总</vt:lpstr>
      <vt:lpstr>4-1可供出售金融资产汇总</vt:lpstr>
      <vt:lpstr>4-1-1可出售-股票</vt:lpstr>
      <vt:lpstr>4-1-2可出售-债券</vt:lpstr>
      <vt:lpstr>4-1-3可出售-其他</vt:lpstr>
      <vt:lpstr>4-2持有到期投资</vt:lpstr>
      <vt:lpstr>4-3长期应收</vt:lpstr>
      <vt:lpstr>4-4股权投资</vt:lpstr>
      <vt:lpstr>4-5投资性房地产汇总</vt:lpstr>
      <vt:lpstr>4-5-1投资性房地产-房屋成本模式</vt:lpstr>
      <vt:lpstr>4-5-2投资性房地产-房屋公允模式</vt:lpstr>
      <vt:lpstr>4-5-3投资性房地产-土地成本模式</vt:lpstr>
      <vt:lpstr>4-5-4投资性房地产-土地公允模式</vt:lpstr>
      <vt:lpstr>4-6-2构筑物</vt:lpstr>
      <vt:lpstr>4-6-3管道沟槽</vt:lpstr>
      <vt:lpstr>4-6-4机器设备</vt:lpstr>
      <vt:lpstr>4-6-6电子设备</vt:lpstr>
      <vt:lpstr>4-6-7土地</vt:lpstr>
      <vt:lpstr>4-7在建工程汇总</vt:lpstr>
      <vt:lpstr>4-7-1在建（土建）</vt:lpstr>
      <vt:lpstr>4-7-2在建（设备）</vt:lpstr>
      <vt:lpstr>4-8工程物资</vt:lpstr>
      <vt:lpstr>4-9固定资产清理</vt:lpstr>
      <vt:lpstr>4-10生产性生物资产</vt:lpstr>
      <vt:lpstr>4-11油气资产</vt:lpstr>
      <vt:lpstr>4-12无形资产汇总</vt:lpstr>
      <vt:lpstr>4-12-1无形-土地</vt:lpstr>
      <vt:lpstr>4-12-2无形-矿业权</vt:lpstr>
      <vt:lpstr>4-12-3无形-其他</vt:lpstr>
      <vt:lpstr>4-13开发支出</vt:lpstr>
      <vt:lpstr>4-14商誉</vt:lpstr>
      <vt:lpstr>4-15长期待摊费用</vt:lpstr>
      <vt:lpstr>4-16递延所得税资产</vt:lpstr>
      <vt:lpstr>4-17其他非流动资产</vt:lpstr>
      <vt:lpstr>5流动负债汇总</vt:lpstr>
      <vt:lpstr>5-1短期借款</vt:lpstr>
      <vt:lpstr>5-2交易性金融负债</vt:lpstr>
      <vt:lpstr>5-3应付票据</vt:lpstr>
      <vt:lpstr>5-4应付账款</vt:lpstr>
      <vt:lpstr>5-5预收账款</vt:lpstr>
      <vt:lpstr>5-6职工薪酬</vt:lpstr>
      <vt:lpstr>5-7应交税费</vt:lpstr>
      <vt:lpstr>5-8应付利息</vt:lpstr>
      <vt:lpstr>5-9应付股利（利润）</vt:lpstr>
      <vt:lpstr>5-10其他应付款</vt:lpstr>
      <vt:lpstr>5-11一年到期非流动负债</vt:lpstr>
      <vt:lpstr>5-12其他流动负债</vt:lpstr>
      <vt:lpstr>6-非流动负债汇总 </vt:lpstr>
      <vt:lpstr>6-1长期借款</vt:lpstr>
      <vt:lpstr>6-2应付债券</vt:lpstr>
      <vt:lpstr>6-3长期应付款</vt:lpstr>
      <vt:lpstr>6-4专项应付款</vt:lpstr>
      <vt:lpstr>6-5预计负债</vt:lpstr>
      <vt:lpstr>6-6递延所得税负债</vt:lpstr>
      <vt:lpstr>6-7其他非流动负债</vt:lpstr>
      <vt:lpstr>折扣率</vt:lpstr>
      <vt:lpstr>00000000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通用申报表</dc:title>
  <cp:lastModifiedBy>admin</cp:lastModifiedBy>
  <dcterms:created xsi:type="dcterms:W3CDTF">1999-04-07T08:44:00Z</dcterms:created>
  <cp:lastPrinted>2021-06-15T00:31:00Z</cp:lastPrinted>
  <dcterms:modified xsi:type="dcterms:W3CDTF">2021-11-04T06:23:50Z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35355ABD1D24497F96F5E41D9C9F1CFC</vt:lpwstr>
  </property>
</Properties>
</file>